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updateLinks="never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D:\Respaldo LapTop Mayer\D\Formatos de Pedido\"/>
    </mc:Choice>
  </mc:AlternateContent>
  <xr:revisionPtr revIDLastSave="0" documentId="13_ncr:1_{C6BF5C7C-82C0-4677-BBEF-E8B1D989C8EB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EDIDO" sheetId="1" r:id="rId1"/>
    <sheet name="Regimen" sheetId="19" state="hidden" r:id="rId2"/>
    <sheet name="BORDADOS" sheetId="17" r:id="rId3"/>
    <sheet name="PERSONALIZADO" sheetId="18" r:id="rId4"/>
    <sheet name="CONTROL DE ALMACEN" sheetId="16" state="hidden" r:id="rId5"/>
    <sheet name="Hoja2" sheetId="20" state="hidden" r:id="rId6"/>
    <sheet name="Hoja3" sheetId="21" state="hidden" r:id="rId7"/>
    <sheet name="Hoja1" sheetId="4" state="hidden" r:id="rId8"/>
  </sheets>
  <externalReferences>
    <externalReference r:id="rId9"/>
  </externalReferences>
  <definedNames>
    <definedName name="_xlnm._FilterDatabase" localSheetId="5" hidden="1">Hoja2!$A$2:$H$536</definedName>
    <definedName name="_xlnm._FilterDatabase" localSheetId="0" hidden="1">PEDIDO!$A$31:$Z$113</definedName>
    <definedName name="_xlnm.Print_Area" localSheetId="2">BORDADOS!$A$1:$L$73</definedName>
    <definedName name="_xlnm.Print_Area" localSheetId="4">'CONTROL DE ALMACEN'!$B$1:$V$96</definedName>
    <definedName name="_xlnm.Print_Area" localSheetId="0">PEDIDO!$A$2:$Z$114</definedName>
    <definedName name="_xlnm.Print_Area" localSheetId="3">PERSONALIZADO!$A$1:$Q$47</definedName>
    <definedName name="BATA">Hoja3!$B$3:$B$4</definedName>
    <definedName name="BATA_DAMA">Hoja3!$B$168:$B$170</definedName>
    <definedName name="BATA_DAMA_EJECUTIVA_NUEVO_MODELO">Hoja2!$C$347</definedName>
    <definedName name="BATA_DAMA_MANGA_LARGA_ANTI_MANCHAS">Hoja2!$C$348</definedName>
    <definedName name="BATA_DAMA_MANGA_LARGA_OPERATIVA">Hoja2!$C$349</definedName>
    <definedName name="BATA_EJECUTIVA_MEDICA">Hoja2!#REF!</definedName>
    <definedName name="BATA_EJECUTIVA_NUEVO_MODELO">Hoja2!$C$3</definedName>
    <definedName name="BATA_MANGA_LARGA_MEDICA_ANTI_MANCHAS">Hoja2!#REF!</definedName>
    <definedName name="BATA_MANGA_LARGA_OPERATIVA">Hoja2!$C$4</definedName>
    <definedName name="BLUSA">Hoja3!$B$171:$B$184</definedName>
    <definedName name="BLUSA_CUADROS_BB_CHECKS">Hoja2!$C$391</definedName>
    <definedName name="BLUSA_CUADROS_CHESS_MANGA_LARGA">Hoja2!$C$350:$C$353</definedName>
    <definedName name="BLUSA_CUADROS_THAI">Hoja2!$C$354:$C$358</definedName>
    <definedName name="BLUSA_CUELLO_MAO">Hoja2!$C$390</definedName>
    <definedName name="BLUSA_DOBLE_FUNCION_MEZCLILLA_4_OZ_NUEVO_MODELO">Hoja2!$C$359</definedName>
    <definedName name="BLUSA_EMPRESARIAL_BOTON_CUBIERTO">Hoja2!$C$360:$C$361</definedName>
    <definedName name="BLUSA_LINO_MANGA_CORTA_GLORIA">Hoja2!$C$362</definedName>
    <definedName name="BLUSA_MANGA_3.4_COMBINADA_JULIANA">Hoja2!$C$383</definedName>
    <definedName name="BLUSA_MANGA_LARGA_DF_PESCADOR">Hoja2!$C$384:$C$387</definedName>
    <definedName name="BLUSA_MANGA_LARGA_ITALIANA">Hoja2!$C$388:$C$389</definedName>
    <definedName name="BLUSA_MANGA_LARGA_POPELINA_STRETCH">Hoja2!$C$363</definedName>
    <definedName name="BLUSA_MEZCLILLA_4_OZ">Hoja2!$C$364</definedName>
    <definedName name="BLUSA_MIL_RAYAS_GRUESAS">Hoja2!$C$365:$C$367</definedName>
    <definedName name="BLUSA_OXFORD_THAI">Hoja2!$C$368:$C$378</definedName>
    <definedName name="BLUSA_RAYAS_THAI_PREMIUM">Hoja2!$C$379:$C$382</definedName>
    <definedName name="BOTA">Hoja3!$B$255:$B$258</definedName>
    <definedName name="BOTA_BORCEGUI_DIELECTRICA_CON_CASCO_DE_POLIAMIDA">Hoja2!$C$524</definedName>
    <definedName name="BOTA_DE_SEGURIDAD_CON_CASQUILLO_ANDES">Hoja2!$C$531</definedName>
    <definedName name="BOTA_DE_TRABAJO_INDUSTRIAL_PEÑOL">Hoja2!$C$530</definedName>
    <definedName name="BOTA_HULE_SIN_CASQUILLO_JARDINERO">Hoja2!$C$525:$C$526</definedName>
    <definedName name="BOTA_IMPERMEABLE_INDUSTRIAL">Hoja2!$C$527:$C$528</definedName>
    <definedName name="BOTA_SEGURIDAD_ULTRA_DURABLE_CON_REFUERZO">Hoja2!$C$529</definedName>
    <definedName name="CAMISA">Hoja3!$B$5:$B$18</definedName>
    <definedName name="CAMISA_CUADROS_BB_CHECKS">Hoja2!#REF!</definedName>
    <definedName name="CAMISA_CUADROS_CHESS_MANGA_LARGA">Hoja2!$C$5:$C$8</definedName>
    <definedName name="CAMISA_CUELLO_MAO">Hoja2!$C$32</definedName>
    <definedName name="CAMISA_DE_SEGURIDAD_OXFORD_THAI">Hoja2!$C$33</definedName>
    <definedName name="CAMISA_MANGA_CORTA_GLORIA">Hoja2!#REF!</definedName>
    <definedName name="CAMISA_MANGA_CORTA_OXFORD_THAI">Hoja2!#REF!</definedName>
    <definedName name="CAMISA_MANGA_LARGA_CUADROS_THAI">Hoja2!$C$9:$C$9</definedName>
    <definedName name="CAMISA_MANGA_LARGA_DF_PESCADOR">Hoja2!$C$26:$C$29</definedName>
    <definedName name="CAMISA_MANGA_LARGA_ITALIANA">Hoja2!$C$30:$C$31</definedName>
    <definedName name="CAMISA_MANGA_LARGA_MEZCLILLA_12.5_ONZAS">Hoja2!#REF!</definedName>
    <definedName name="CAMISA_MANGA_LARGA_MEZCLILLA_4_OZ">Hoja2!#REF!</definedName>
    <definedName name="CAMISA_MANGA_LARGA_MEZCLILLA_4_OZ_NUEVO_MODELO">Hoja2!$C$10</definedName>
    <definedName name="CAMISA_MANGA_LARGA_MEZCLILLA_7.5_ONZAS">Hoja2!#REF!</definedName>
    <definedName name="CAMISA_MANGA_LARGA_MIL_RAYAS_GRUESAS">Hoja2!$C$12</definedName>
    <definedName name="CAMISA_MANGA_LARGA_OXFORD_THAI">Hoja2!$C$13:$C$17</definedName>
    <definedName name="CAMISA_MANGA_LARGA_POPELINA_STRETCH">Hoja2!#REF!</definedName>
    <definedName name="CAMISA_MANGA_LARGA_RAYAS_THAI_PREMIUM">Hoja2!$C$18:$C$21</definedName>
    <definedName name="CAMISA_MEZCLILLA_12_ONZAS_TONO_INDUSTRIAL">Hoja2!$C$22</definedName>
    <definedName name="CAMISA_MEZCLILLA_7.5_ONZAS_TONO_INDUSTRIAL">Hoja2!$C$23</definedName>
    <definedName name="CAMISA_MEZCLILLA_7.5_OZ_CON_REFLEJANTE_DUAL">Hoja2!$C$11</definedName>
    <definedName name="CAMISA_OXFORD_THAI_MANGA_DOBLE_FUNCION">Hoja2!$C$24:$C$25</definedName>
    <definedName name="CAMISETA_CUELLO_REDONDO">Hoja3!$B$19:$B$24</definedName>
    <definedName name="CAMISETA_CUELLO_REDONDO_DAMA">Hoja3!$B$185:$B$186</definedName>
    <definedName name="CAMISETA_CUELLO_REDONDO_DAMA_RECICLADA_MANGA_CORTA">Hoja2!$C$392:$C$394</definedName>
    <definedName name="CAMISETA_CUELLO_REDONDO_DAMA_RECICLADA_MANGA_LARGA">Hoja2!$C$395:$C$397</definedName>
    <definedName name="CAMISETA_CUELLO_REDONDO_MANGA_CORTA">Hoja2!$C$34:$C$58</definedName>
    <definedName name="CAMISETA_CUELLO_REDONDO_MANGA_LARGA">Hoja2!$C$59:$C$83</definedName>
    <definedName name="CAMISETA_CUELLO_REDONDO_RECICLADA_MANGA_CORTA">Hoja2!$C$84:$C$86</definedName>
    <definedName name="CAMISETA_CUELLO_REDONDO_RECICLADA_MANGA_LARGA">Hoja2!$C$87:$C$89</definedName>
    <definedName name="CAMISETA_CUELLO_REDONDO_STRECH_ICE_COOL_TECH_M_C">Hoja2!$C$90:$C$94</definedName>
    <definedName name="CAMISETA_CUELLO_REDONDO_STRECH_ICE_COOL_TECH_M_L">Hoja2!$C$95:$C$98</definedName>
    <definedName name="CAMISOLA">Hoja3!$B$25:$B$35</definedName>
    <definedName name="CAMISOLA_ALTA_VISIBILIDAD_CON_REFLEJANTE">Hoja2!$C$99</definedName>
    <definedName name="CAMISOLA_DAMA">Hoja3!$B$187:$B$188</definedName>
    <definedName name="CAMISOLA_DAMA_MANGA_CORTA_CIRCUITO">Hoja2!$C$398</definedName>
    <definedName name="CAMISOLA_DAMA_MANGA_LARGA_MINERO_ANTICLORO">Hoja2!$C$399</definedName>
    <definedName name="CAMISOLA_ESCUDERIA">Hoja2!$C$109:$C$111</definedName>
    <definedName name="CAMISOLA_IGNIFUGA_825_CERTIFICADA">Hoja2!$C$112</definedName>
    <definedName name="CAMISOLA_IGNIFUGA_830_CERTIFICADA">Hoja2!$C$113</definedName>
    <definedName name="CAMISOLA_MANGA_CORTA_CIRCUITO">Hoja2!$C$100</definedName>
    <definedName name="CAMISOLA_MANGA_CORTA_FLEXIBLE_RIPSTOP">Hoja2!$C$101</definedName>
    <definedName name="CAMISOLA_MANGA_CORTA_FORMULA_1">Hoja2!$C$102:$C$103</definedName>
    <definedName name="CAMISOLA_MANGA_CORTA_MODELO_TALLER">Hoja2!$C$104</definedName>
    <definedName name="CAMISOLA_MANGA_CORTA_SEGURIDAD">Hoja2!$C$105</definedName>
    <definedName name="CAMISOLA_MANGA_LARGA_GRUPO_MEXICO">Hoja2!$C$106:$C$108</definedName>
    <definedName name="CAMISOLA_MANGA_LARGA_INDUSTRIAL_GRUPO_MEXICO_TELA_IGNIFUGA">Hoja2!$C$114</definedName>
    <definedName name="CASCO">Hoja3!$B$36</definedName>
    <definedName name="CASCO_TIPO_CACHUCHA_CON_MATRACA">Hoja2!$C$117:$C$121</definedName>
    <definedName name="CHALECO">Hoja3!$B$37:$B$43</definedName>
    <definedName name="CHALECO_BOLIVIA">Hoja2!$C$122:$C$123</definedName>
    <definedName name="CHALECO_BUENOS_AIRES">Hoja2!$C$124</definedName>
    <definedName name="CHALECO_DAMA">Hoja3!$B$189:$B$195</definedName>
    <definedName name="CHALECO_DAMA_BOLIVIA">Hoja2!$C$400:$C$401</definedName>
    <definedName name="CHALECO_DAMA_BUENOS_AIRES">Hoja2!$C$402</definedName>
    <definedName name="CHALECO_DAMA_DUBLIN">Hoja2!$C$403:$C$404</definedName>
    <definedName name="CHALECO_DAMA_ELEGANT">Hoja2!$C$405</definedName>
    <definedName name="CHALECO_DAMA_MEDELLIN">Hoja2!$C$406</definedName>
    <definedName name="CHALECO_DAMA_OSAKA">Hoja2!$C$407</definedName>
    <definedName name="CHALECO_DAMA_TOKIO">Hoja2!$C$408:$C$409</definedName>
    <definedName name="CHALECO_DE_SEGURIDAD">Hoja3!$B$44:$B$47</definedName>
    <definedName name="CHALECO_DE_SEGURIDAD_BRIGADISTA">Hoja2!$C$134:$C$139</definedName>
    <definedName name="CHALECO_DE_SEGURIDAD_MALLA_PREMIUM">Hoja2!$C$140</definedName>
    <definedName name="CHALECO_DE_SEGURIDAD_MALLA_Y_REFLEJANTE">Hoja2!$C$141</definedName>
    <definedName name="CHALECO_DE_SEGURIDAD_PROFESIONAL">Hoja2!$C$142:$C$143</definedName>
    <definedName name="CHALECO_DUBLIN">Hoja2!$C$125:$C$126</definedName>
    <definedName name="CHALECO_ELEGANT">Hoja2!$C$127</definedName>
    <definedName name="CHALECO_INDUSTRIAL">Hoja3!$B$48:$B$51</definedName>
    <definedName name="CHALECO_INDUSTRIAL_FOTOGRAFO">Hoja2!$C$144:$C$145</definedName>
    <definedName name="CHALECO_INDUSTRIAL_FOTOGRAFO_JACKETWIEGHT">Hoja2!$C$146</definedName>
    <definedName name="CHALECO_INDUSTRIAL_MAJOR">Hoja2!$C$147</definedName>
    <definedName name="CHALECO_INDUSTRIAL_SAFARI">Hoja2!$C$148:$C$149</definedName>
    <definedName name="CHALECO_OSAKA">Hoja2!$C$128</definedName>
    <definedName name="CHALECO_POLAR_AFELPADO_UNISEX">Hoja2!$C$129</definedName>
    <definedName name="CHALECO_POLAR_LIGERO">Hoja2!#REF!</definedName>
    <definedName name="CHALECO_TOKIO">Hoja2!$C$130:$C$131</definedName>
    <definedName name="CHALECO_URUGUAY">Hoja2!$C$132:$C$133</definedName>
    <definedName name="CHAMARRA">Hoja3!$B$52:$B$63</definedName>
    <definedName name="CHAMARRA_ALASKA">Hoja2!$C$150</definedName>
    <definedName name="CHAMARRA_BOLIVIA">Hoja2!$C$151:$C$152</definedName>
    <definedName name="CHAMARRA_BOLIVIA_REFLEJANTE">Hoja2!$C$153</definedName>
    <definedName name="CHAMARRA_BOLIVIA_SPORT">Hoja2!$C$154</definedName>
    <definedName name="CHAMARRA_BUENOS_AIRES">Hoja2!$C$155:$C$156</definedName>
    <definedName name="CHAMARRA_DAMA">Hoja3!$B$196:$B$204</definedName>
    <definedName name="CHAMARRA_DAMA_BAJA_CALIFORNIA">Hoja2!$C$410</definedName>
    <definedName name="CHAMARRA_DAMA_BOLIVIA">Hoja2!$C$411:$C$412</definedName>
    <definedName name="CHAMARRA_DAMA_BOLIVIA_REFLEJANTE">Hoja2!$C$413</definedName>
    <definedName name="CHAMARRA_DAMA_BOLIVIA_SPORT">Hoja2!$C$414</definedName>
    <definedName name="CHAMARRA_DAMA_BUENOS_AIRES">Hoja2!$C$415:$C$416</definedName>
    <definedName name="CHAMARRA_DAMA_DESMONTABLE_EJECUTIVA">Hoja2!$C$417:$C$418</definedName>
    <definedName name="CHAMARRA_DAMA_DUBLIN">Hoja2!$C$419:$C$419</definedName>
    <definedName name="CHAMARRA_DAMA_ELEGANT">Hoja2!$C$420</definedName>
    <definedName name="CHAMARRA_DAMA_OSAKA">Hoja2!$C$421</definedName>
    <definedName name="CHAMARRA_DAMA_TOKIO">Hoja2!$C$422</definedName>
    <definedName name="CHAMARRA_DESMONTABLE_DOBLE_VISTA">Hoja2!$C$157</definedName>
    <definedName name="CHAMARRA_DESMONTABLE_EJECUTIVA">Hoja2!$C$158:$C$159</definedName>
    <definedName name="CHAMARRA_DUBLIN">Hoja2!$C$160:$C$160</definedName>
    <definedName name="CHAMARRA_ELEGANT">Hoja2!$C$161</definedName>
    <definedName name="CHAMARRA_FERROMEX">Hoja2!$C$162</definedName>
    <definedName name="CHAMARRA_MEDELLIN">Hoja2!$C$163</definedName>
    <definedName name="CHAMARRA_OSAKA">Hoja2!$C$164</definedName>
    <definedName name="CHAMARRA_POLAR_AFELPADA_UNISEX">Hoja2!$C$165</definedName>
    <definedName name="CHAMARRA_POLAR_LIGERA">Hoja2!#REF!</definedName>
    <definedName name="CHAMARRA_TOKIO">Hoja2!$C$166</definedName>
    <definedName name="CHAQUETA">Hoja3!$B$126</definedName>
    <definedName name="CHAQUETA_DAMA">Hoja3!$B$230</definedName>
    <definedName name="CHAQUETA_DAMA_DUBLIN">Hoja2!$C$423</definedName>
    <definedName name="CHAQUETA_DUBLIN">Hoja2!$C$167</definedName>
    <definedName name="CLASIFICACION">Hoja1!$A$1:$A$8</definedName>
    <definedName name="COFIAS">Hoja3!$B$65:$B$66</definedName>
    <definedName name="COFIAS_DRY_FIT_UNISEX">Hoja2!$C$170</definedName>
    <definedName name="COFIAS_LA_TEQUILA">Hoja2!$C$171:$C$176</definedName>
    <definedName name="CORBATA">Hoja3!$B$67</definedName>
    <definedName name="CORBATA_POLIESTER">Hoja2!$C$177</definedName>
    <definedName name="CUBREBOCAS">Hoja3!$B$68:$B$74</definedName>
    <definedName name="CUBREBOCAS_CON_CARETA_TRIPLE_CAPA_CABALLERO">Hoja2!$C$178</definedName>
    <definedName name="CUBREBOCAS_DAMA">Hoja3!#REF!</definedName>
    <definedName name="CUBREBOCAS_DAMA_CON_CARETA_TRIPLE_CAPA">Hoja2!$C$426</definedName>
    <definedName name="CUBREBOCAS_DOBLE_CAPA_LAZZAR">Hoja2!$C$179:$C$180</definedName>
    <definedName name="CUBREBOCAS_DOBLE_CAPA_PREMIUM_LAZZAR">Hoja2!$C$181</definedName>
    <definedName name="CUBREBOCAS_DOBLE_CAPA_PREMIUM_REPELENTE">Hoja2!$C$182</definedName>
    <definedName name="CUBREBOCAS_SENCILLO_LAZZAR">Hoja2!$C$183:$C$184</definedName>
    <definedName name="CUBREBOCAS_SENCILLO_REPELENTE">Hoja2!$C$185</definedName>
    <definedName name="CUBREBOCAS_SIN_CARETA_TRIPLE_CAPA_CABALLERO">Hoja2!$C$186</definedName>
    <definedName name="CUBREBOCAS_TRIPLE_CAPA_DRY_FIT">Hoja2!$C$187</definedName>
    <definedName name="FAJA">Hoja3!$B$73:$B$74</definedName>
    <definedName name="FAJA_REFORZADA">Hoja2!$C$191</definedName>
    <definedName name="FAJA_TRIPLE_AJUSTADOR_CON_REFUERZO">Hoja2!$C$192</definedName>
    <definedName name="FILIPINA">Hoja3!$B$75:$B$81</definedName>
    <definedName name="FILIPINA_ALABAMA">Hoja2!$C$195:$C$197</definedName>
    <definedName name="FILIPINA_CHEF_EDICION_ESPECIAL_CON_VIVOS">Hoja2!$C$193:$C$194</definedName>
    <definedName name="FILIPINA_DAMA">Hoja3!$B$206:$B$211</definedName>
    <definedName name="FILIPINA_DAMA_AJUSTABLE_BOMBAY">Hoja2!$C$427</definedName>
    <definedName name="FILIPINA_DAMA_HOTELERA">Hoja2!#REF!</definedName>
    <definedName name="FILIPINA_DAMA_HOTELERA_CUELLO_MAO">Hoja2!$C$435</definedName>
    <definedName name="FILIPINA_DAMA_HOTELERA_VALLARTA">Hoja2!#REF!</definedName>
    <definedName name="FILIPINA_DAMA_MEDICA_LAZZAR">Hoja2!$C$432</definedName>
    <definedName name="FILIPINA_DAMA_MEDICO">Hoja2!#REF!</definedName>
    <definedName name="FILIPINA_DAMA_MEDICO_LA">Hoja2!$C$428:$C$431</definedName>
    <definedName name="FILIPINA_DAMA_MEDICO_MANGA_CORTA">Hoja2!#REF!</definedName>
    <definedName name="FILIPINA_DAMA_QUIRURGICA">Hoja2!#REF!</definedName>
    <definedName name="FILIPINA_DAMA_UNIVERSAL">Hoja2!$C$433:$C$434</definedName>
    <definedName name="FILIPINA_HOTELERA_CUELLO_MAO">Hoja2!$C$207</definedName>
    <definedName name="FILIPINA_MEDICA">Hoja2!$C$198:$C$198</definedName>
    <definedName name="FILIPINA_MEDICA_LA">Hoja2!$C$199:$C$201</definedName>
    <definedName name="FILIPINA_MEDICA_LAZZAR">Hoja2!$C$202</definedName>
    <definedName name="FILIPINA_QUIRURGICA">Hoja2!#REF!</definedName>
    <definedName name="FILIPINA_UNIVERSAL">Hoja2!$C$203:$C$204</definedName>
    <definedName name="FILIPINA_VERONICA">Hoja2!$C$205:$C$206</definedName>
    <definedName name="GOGLES">Hoja3!$B$82:$B$83</definedName>
    <definedName name="GORRA">Hoja3!$B$84:$B$88</definedName>
    <definedName name="GORRA_CAZADOR">Hoja2!$C$218:$C$219</definedName>
    <definedName name="GORRA_GABARDINA">Hoja2!$C$210:$C$211</definedName>
    <definedName name="GORRA_GOLF">Hoja2!$C$215:$C$217</definedName>
    <definedName name="GORRA_LEGIONARIO">Hoja2!$C$213:$C$214</definedName>
    <definedName name="GORRA_REFLEJANTE">Hoja2!$C$212</definedName>
    <definedName name="GORRO">Hoja3!$B$89</definedName>
    <definedName name="GORRO_CHEF">Hoja2!$C$220</definedName>
    <definedName name="GUANTES">Hoja3!$B$90:$B$91</definedName>
    <definedName name="GUAYABERA">Hoja3!$B$125</definedName>
    <definedName name="GUAYABERA_DAMA">Hoja3!$B$229</definedName>
    <definedName name="GUAYABERA_DAMA_PREMIUM_MANTA_100_ALGODON">Hoja2!$C$436</definedName>
    <definedName name="GUAYABERA_PREMIUM_MANTA_100_ALGODON">Hoja2!$C$223</definedName>
    <definedName name="IMPERMEABLE">Hoja3!$B$92:$B$95</definedName>
    <definedName name="IMPERMEABLE_2_PIEZAS">Hoja2!$C$224:$C$231</definedName>
    <definedName name="IMPERMEABLE_GABARDINA">Hoja2!$C$232:$C$239</definedName>
    <definedName name="IMPERMEABLE_MOTOCICLISTA">Hoja2!$C$240:$C$241</definedName>
    <definedName name="IMPERMEABLE_TIPO_PONCHO">Hoja2!$C$242:$C$244</definedName>
    <definedName name="MANDIL">Hoja3!$B$96:$B$99</definedName>
    <definedName name="MANDIL_4_VISTAS">Hoja2!$C$247</definedName>
    <definedName name="MANDIL_AJUSTABLE">Hoja2!$C$248</definedName>
    <definedName name="MANDIL_CUELLO_V">Hoja2!$C$249:$C$250</definedName>
    <definedName name="MANDIL_LARGO">Hoja2!$C$251</definedName>
    <definedName name="MANDIL_LARGO_MEZCLILLA_COMBINADO">Hoja2!$C$252</definedName>
    <definedName name="MANDIL_MEDIO_CHEF">Hoja2!#REF!</definedName>
    <definedName name="MANDIL_MEDIO_GABARDINA">Hoja2!#REF!</definedName>
    <definedName name="MANDIL_MEDIO_TERGAL">Hoja2!$C$253</definedName>
    <definedName name="MANDIL_PARRILLERO">Hoja2!$C$254</definedName>
    <definedName name="OVEROL">Hoja3!$B$100:$B$103</definedName>
    <definedName name="OVEROL_COREA">Hoja2!$C$255</definedName>
    <definedName name="OVEROL_IGNIFUGO">Hoja2!$C$256</definedName>
    <definedName name="OVEROL_MANGA_LARGA">Hoja2!$C$257</definedName>
    <definedName name="OVEROL_MANGA_LARGA_ANTICLORO">Hoja2!$C$258</definedName>
    <definedName name="OVEROL_MANGA_LARGA_PEMEX">Hoja2!$C$259</definedName>
    <definedName name="OVEROL_SIN_MANGAS_GABARDINA">Hoja2!$C$260</definedName>
    <definedName name="PANTALON">Hoja3!$B$145:$B$160</definedName>
    <definedName name="PANTALON_BOLSA_CARGO_SIMULADA">Hoja2!#REF!</definedName>
    <definedName name="PANTALON_CARGO">Hoja2!$C$316:$C$318</definedName>
    <definedName name="PANTALON_CARGO_COMANDO">Hoja2!$C$320:$C$321</definedName>
    <definedName name="PANTALON_CARGO_MEZCLILLA">Hoja2!$C$319</definedName>
    <definedName name="PANTALON_CARGO_TALLER">Hoja2!#REF!</definedName>
    <definedName name="PANTALON_CHEF">Hoja2!$C$323</definedName>
    <definedName name="PANTALON_COCINERO_FRESCO">Hoja2!$C$322</definedName>
    <definedName name="PANTALON_DAMA">Hoja3!$B$238:$B$250</definedName>
    <definedName name="PANTALON_DAMA_CARGO">Hoja2!$C$485</definedName>
    <definedName name="PANTALON_DAMA_CARGO_COMANDO">Hoja2!$C$512</definedName>
    <definedName name="PANTALON_DAMA_EMPRESARIAL">Hoja2!$C$486:$C$489</definedName>
    <definedName name="PANTALON_DAMA_INDUSTRIAL_MEZCLILLA">Hoja2!$C$490</definedName>
    <definedName name="PANTALON_DAMA_INDUSTRIAL_MEZCLILLA_NUEVO_MODELO">Hoja2!$C$491</definedName>
    <definedName name="PANTALON_DAMA_MEDICO">Hoja2!$C$492:$C$495</definedName>
    <definedName name="PANTALON_DAMA_MEDICO_LICRA">Hoja2!$C$497:$C$500</definedName>
    <definedName name="PANTALON_DAMA_MEDICO_NUEVO_MODELO">Hoja2!$C$496</definedName>
    <definedName name="PANTALON_DAMA_MEZCLILLA_14_OZ_CON_REFLEJANTE_DUAL">Hoja2!$C$517</definedName>
    <definedName name="PANTALON_DAMA_MEZCLILLA_STRETCH_HILO_DORADO">Hoja2!$C$501</definedName>
    <definedName name="PANTALON_DAMA_MEZCLILLA_STRETCH_HILO_MARINO">Hoja2!$C$518</definedName>
    <definedName name="PANTALON_DAMA_MEZCLILLA_STRETCH_NUEVO_MODELO">Hoja2!$C$502:$C$503</definedName>
    <definedName name="PANTALON_DAMA_MODELO_MIKO">Hoja2!$C$504:$C$507</definedName>
    <definedName name="PANTALON_DAMA_MODELO_MIKO_CON_CIERRE">Hoja2!$C$508:$C$511</definedName>
    <definedName name="PANTALON_DAMA_STRETCH_CORTE_RECTO">Hoja2!$C$513:$C$516</definedName>
    <definedName name="PANTALON_EMPRESARIAL_STRETCH">Hoja2!#REF!</definedName>
    <definedName name="PANTALON_IGNIFUGA">Hoja2!$C$324</definedName>
    <definedName name="PANTALON_IGNUFUGO_825_CERTIFICADO">Hoja2!$C$335</definedName>
    <definedName name="PANTALON_IGNUFUGO_830_CERTIFICADO">Hoja2!$C$336</definedName>
    <definedName name="PANTALON_INDUSTRIAL">Hoja2!$C$325:$C$327</definedName>
    <definedName name="PANTALON_INDUSTRIAL_MEZCLILLA">Hoja2!$C$328</definedName>
    <definedName name="PANTALON_MEDICO">Hoja2!#REF!</definedName>
    <definedName name="PANTALON_MEDICO_LICRA">Hoja2!$C$330:$C$332</definedName>
    <definedName name="PANTALON_MEDICO_NUEVO_MODELO">Hoja2!$C$329</definedName>
    <definedName name="PANTALON_MEZCLILLA_14_OZ_CON_REFLEJANTE_DUAL">Hoja2!$C$334</definedName>
    <definedName name="PANTALON_MEZCLILLA_STRETCH">Hoja2!#REF!</definedName>
    <definedName name="PANTALON_MEZCLILLA_STRETCH_HILO_DORADO">Hoja2!$C$333</definedName>
    <definedName name="PANTALON_MEZCLILLA_STRETCH_HILO_MARINO">Hoja2!$C$341</definedName>
    <definedName name="PANTALON_MEZCLILLA_STRETCH_NUEVO_MODELO">Hoja2!#REF!</definedName>
    <definedName name="PANTALON_MODELO_MIKO">Hoja2!$C$337:$C$340</definedName>
    <definedName name="PLAYERA">Hoja3!$B$104:$B$116</definedName>
    <definedName name="PLAYERA_AGRICULTOR_MANGA_LARGA_UNISEX">Hoja2!$C$298</definedName>
    <definedName name="PLAYERA_DAMA">Hoja3!$B$212:$B$222</definedName>
    <definedName name="PLAYERA_DAMA_DRY_FIT">Hoja2!$C$442:$C$446</definedName>
    <definedName name="PLAYERA_DAMA_DRY_FIT_PREMIUM">Hoja2!$C$447:$C$449</definedName>
    <definedName name="PLAYERA_DAMA_GOLF_DRY_FIT">Hoja2!$C$450:$C$453</definedName>
    <definedName name="PLAYERA_DAMA_MANGA_LARGA">Hoja2!$C$454</definedName>
    <definedName name="PLAYERA_DAMA_PERFORMANCE">Hoja2!$C$455:$C$457</definedName>
    <definedName name="PLAYERA_DAMA_PLASCENCIA">Hoja2!$C$458</definedName>
    <definedName name="PLAYERA_DAMA_POLO_MANGA_CORTA_MICROPIQUE">Hoja2!$C$437:$C$441</definedName>
    <definedName name="PLAYERA_DAMA_SLIM_FIT_VISCOSA">Hoja2!$C$463:$C$465</definedName>
    <definedName name="PLAYERA_DAMA_USA_DRY_FIT">Hoja2!$C$459:$C$462</definedName>
    <definedName name="PLAYERA_DAMA_W500">Hoja2!$C$466:$C$471</definedName>
    <definedName name="PLAYERA_DAMA_W506">Hoja2!$C$472:$C$473</definedName>
    <definedName name="PLAYERA_DRY_FIT">Hoja2!$C$261:$C$265</definedName>
    <definedName name="PLAYERA_DRY_FIT_PREMIUM">Hoja2!$C$267:$C$269</definedName>
    <definedName name="PLAYERA_DRY_FIT_REFLEJANTE_STRETCH">Hoja2!$C$266</definedName>
    <definedName name="PLAYERA_GOLF_DRY_FIT">Hoja2!$C$270:$C$273</definedName>
    <definedName name="PLAYERA_MANGA_LARGA_IGNIFUGA">Hoja2!$C$277</definedName>
    <definedName name="PLAYERA_P500">Hoja2!$C$279:$C$284</definedName>
    <definedName name="PLAYERA_P500_MANGA_LARGA">Hoja2!$C$278</definedName>
    <definedName name="PLAYERA_P506">Hoja2!#REF!</definedName>
    <definedName name="PLAYERA_PERFORMANCE">Hoja2!$C$285:$C$287</definedName>
    <definedName name="PLAYERA_PLASCENCIA">Hoja2!$C$288</definedName>
    <definedName name="PLAYERA_POLO_MANGA_CORTA_MICROPIQUE">Hoja2!$C$289:$C$293</definedName>
    <definedName name="PLAYERA_SLIM_FIT_VISCOSA">Hoja2!$C$274:$C$276</definedName>
    <definedName name="PLAYERA_USA_DRY_FIT">Hoja2!$C$294:$C$297</definedName>
    <definedName name="ROMPEVIENTOS">Hoja3!$B$117:$B$120</definedName>
    <definedName name="ROMPEVIENTOS_DAMA">Hoja3!$B$223:$B$226</definedName>
    <definedName name="ROMPEVIENTOS_DAMA_HALIFAX">Hoja2!$C$474</definedName>
    <definedName name="ROMPEVIENTOS_DAMA_MODELO_TOLEDO">Hoja2!$C$475</definedName>
    <definedName name="ROMPEVIENTOS_DAMA_MODELO_TOLEDO_CON_GORRO">Hoja2!$C$476</definedName>
    <definedName name="ROMPEVIENTOS_DAMA_ORION">Hoja2!$C$477:$C$478</definedName>
    <definedName name="ROMPEVIENTOS_DEPORTIVO">Hoja2!$C$299</definedName>
    <definedName name="ROMPEVIENTOS_DEPORTIVO_NUEVO_MODELO">Hoja2!$C$300</definedName>
    <definedName name="ROMPEVIENTOS_HALIFAX">Hoja2!$C$301</definedName>
    <definedName name="ROMPEVIENTOS_MODELO_TOLEDO">Hoja2!$C$302</definedName>
    <definedName name="ROMPEVIENTOS_MODELO_TOLEDO_CON_GORRO">Hoja2!$C$303</definedName>
    <definedName name="ROMPEVIENTOS_ORION">Hoja2!$C$304:$C$305</definedName>
    <definedName name="SACO">Hoja3!$B$64</definedName>
    <definedName name="SACO_BLAZER">Hoja2!$C$168:$C$169</definedName>
    <definedName name="SACO_DAMA">Hoja3!$B$205</definedName>
    <definedName name="SACO_DAMA_BLAZER">Hoja2!$C$424:$C$425</definedName>
    <definedName name="SUDADERA">Hoja3!$B$121:$B$124</definedName>
    <definedName name="SUDADERA_CON_GORRO_Y_CIERRE">Hoja2!$C$306</definedName>
    <definedName name="SUDADERA_MODELO_PERFORMANCE">Hoja2!$C$307</definedName>
    <definedName name="SUDADERA_RECICLADA">Hoja2!$C$308</definedName>
    <definedName name="SUDADERA_UNISEX_BERRYS">Hoja2!$C$309:$C$310</definedName>
    <definedName name="TAPETE">Hoja3!#REF!</definedName>
    <definedName name="TAPETE_SANITIZANTE_SENCILLO">Hoja2!$C$311</definedName>
    <definedName name="TENIS">Hoja3!$B$259</definedName>
    <definedName name="TENIS_SEGURIDAD">Hoja2!$C$532</definedName>
    <definedName name="TERMOMETRO">Hoja3!#REF!</definedName>
    <definedName name="VESTIDO">Hoja3!$B$227:$B$228</definedName>
    <definedName name="VESTIDO_MANGA_CORTA_MEZCLILLA_4_OZ">Hoja2!$C$479</definedName>
    <definedName name="VESTIDO_MANGA_CORTA_THAI_RAYAS">Hoja2!$C$480:$C$481</definedName>
    <definedName name="ZAPATO">Hoja3!$B$260:$B$262</definedName>
    <definedName name="ZAPATO_DE_TRABAJO">Hoja2!$C$536</definedName>
    <definedName name="ZAPATO_MEDICO">Hoja2!$C$535</definedName>
    <definedName name="ZAPATO_PARA_CHEF_ECONOMICO">Hoja2!$C$533:$C$534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2" i="20" l="1"/>
  <c r="D202" i="20"/>
  <c r="G432" i="20" l="1"/>
  <c r="D432" i="20"/>
  <c r="G517" i="20"/>
  <c r="D517" i="20"/>
  <c r="G335" i="20"/>
  <c r="G336" i="20"/>
  <c r="D336" i="20"/>
  <c r="D335" i="20"/>
  <c r="G430" i="20"/>
  <c r="D430" i="20"/>
  <c r="G112" i="20"/>
  <c r="G113" i="20"/>
  <c r="D113" i="20"/>
  <c r="D112" i="20"/>
  <c r="G3" i="20"/>
  <c r="G519" i="20"/>
  <c r="G520" i="20"/>
  <c r="G521" i="20"/>
  <c r="G522" i="20"/>
  <c r="G523" i="20"/>
  <c r="G524" i="20"/>
  <c r="G525" i="20"/>
  <c r="G526" i="20"/>
  <c r="G527" i="20"/>
  <c r="G528" i="20"/>
  <c r="G529" i="20"/>
  <c r="G530" i="20"/>
  <c r="G531" i="20"/>
  <c r="G532" i="20"/>
  <c r="G533" i="20"/>
  <c r="G534" i="20"/>
  <c r="G535" i="20"/>
  <c r="G536" i="20"/>
  <c r="G487" i="20"/>
  <c r="G488" i="20"/>
  <c r="G489" i="20"/>
  <c r="G490" i="20"/>
  <c r="G491" i="20"/>
  <c r="G492" i="20"/>
  <c r="G493" i="20"/>
  <c r="G494" i="20"/>
  <c r="G495" i="20"/>
  <c r="G496" i="20"/>
  <c r="G497" i="20"/>
  <c r="G498" i="20"/>
  <c r="G499" i="20"/>
  <c r="G500" i="20"/>
  <c r="G501" i="20"/>
  <c r="G502" i="20"/>
  <c r="G503" i="20"/>
  <c r="G504" i="20"/>
  <c r="G505" i="20"/>
  <c r="G506" i="20"/>
  <c r="G507" i="20"/>
  <c r="G508" i="20"/>
  <c r="G509" i="20"/>
  <c r="G510" i="20"/>
  <c r="G511" i="20"/>
  <c r="G512" i="20"/>
  <c r="G513" i="20"/>
  <c r="G514" i="20"/>
  <c r="G515" i="20"/>
  <c r="G516" i="20"/>
  <c r="G518" i="20"/>
  <c r="G482" i="20"/>
  <c r="G483" i="20"/>
  <c r="G484" i="20"/>
  <c r="G485" i="20"/>
  <c r="G486" i="20"/>
  <c r="G349" i="20"/>
  <c r="G350" i="20"/>
  <c r="G351" i="20"/>
  <c r="G352" i="20"/>
  <c r="G353" i="20"/>
  <c r="G354" i="20"/>
  <c r="G355" i="20"/>
  <c r="G356" i="20"/>
  <c r="G357" i="20"/>
  <c r="G358" i="20"/>
  <c r="G359" i="20"/>
  <c r="G360" i="20"/>
  <c r="G361" i="20"/>
  <c r="G362" i="20"/>
  <c r="G363" i="20"/>
  <c r="G364" i="20"/>
  <c r="G365" i="20"/>
  <c r="G366" i="20"/>
  <c r="G367" i="20"/>
  <c r="G368" i="20"/>
  <c r="G369" i="20"/>
  <c r="G370" i="20"/>
  <c r="G371" i="20"/>
  <c r="G372" i="20"/>
  <c r="G373" i="20"/>
  <c r="G374" i="20"/>
  <c r="G375" i="20"/>
  <c r="G376" i="20"/>
  <c r="G377" i="20"/>
  <c r="G378" i="20"/>
  <c r="G379" i="20"/>
  <c r="G380" i="20"/>
  <c r="G381" i="20"/>
  <c r="G382" i="20"/>
  <c r="G383" i="20"/>
  <c r="G384" i="20"/>
  <c r="G385" i="20"/>
  <c r="G386" i="20"/>
  <c r="G387" i="20"/>
  <c r="G388" i="20"/>
  <c r="G389" i="20"/>
  <c r="G390" i="20"/>
  <c r="G391" i="20"/>
  <c r="G392" i="20"/>
  <c r="G393" i="20"/>
  <c r="G394" i="20"/>
  <c r="G395" i="20"/>
  <c r="G396" i="20"/>
  <c r="G397" i="20"/>
  <c r="G398" i="20"/>
  <c r="G399" i="20"/>
  <c r="G400" i="20"/>
  <c r="G401" i="20"/>
  <c r="G402" i="20"/>
  <c r="G403" i="20"/>
  <c r="G404" i="20"/>
  <c r="G405" i="20"/>
  <c r="G406" i="20"/>
  <c r="G407" i="20"/>
  <c r="G408" i="20"/>
  <c r="G409" i="20"/>
  <c r="G410" i="20"/>
  <c r="G411" i="20"/>
  <c r="G412" i="20"/>
  <c r="G413" i="20"/>
  <c r="G414" i="20"/>
  <c r="G415" i="20"/>
  <c r="G416" i="20"/>
  <c r="G417" i="20"/>
  <c r="G418" i="20"/>
  <c r="G419" i="20"/>
  <c r="G420" i="20"/>
  <c r="G421" i="20"/>
  <c r="G422" i="20"/>
  <c r="G423" i="20"/>
  <c r="G424" i="20"/>
  <c r="G425" i="20"/>
  <c r="G426" i="20"/>
  <c r="G427" i="20"/>
  <c r="G428" i="20"/>
  <c r="G429" i="20"/>
  <c r="G431" i="20"/>
  <c r="G433" i="20"/>
  <c r="G434" i="20"/>
  <c r="G435" i="20"/>
  <c r="G436" i="20"/>
  <c r="G437" i="20"/>
  <c r="G438" i="20"/>
  <c r="G439" i="20"/>
  <c r="G440" i="20"/>
  <c r="G441" i="20"/>
  <c r="G442" i="20"/>
  <c r="G443" i="20"/>
  <c r="G444" i="20"/>
  <c r="G445" i="20"/>
  <c r="G446" i="20"/>
  <c r="G447" i="20"/>
  <c r="G448" i="20"/>
  <c r="G449" i="20"/>
  <c r="G450" i="20"/>
  <c r="G451" i="20"/>
  <c r="G452" i="20"/>
  <c r="G453" i="20"/>
  <c r="G454" i="20"/>
  <c r="G455" i="20"/>
  <c r="G456" i="20"/>
  <c r="G457" i="20"/>
  <c r="G458" i="20"/>
  <c r="G459" i="20"/>
  <c r="G460" i="20"/>
  <c r="G461" i="20"/>
  <c r="G462" i="20"/>
  <c r="G463" i="20"/>
  <c r="G464" i="20"/>
  <c r="G465" i="20"/>
  <c r="G466" i="20"/>
  <c r="G467" i="20"/>
  <c r="G468" i="20"/>
  <c r="G469" i="20"/>
  <c r="G470" i="20"/>
  <c r="G471" i="20"/>
  <c r="G472" i="20"/>
  <c r="G473" i="20"/>
  <c r="G474" i="20"/>
  <c r="G475" i="20"/>
  <c r="G476" i="20"/>
  <c r="G477" i="20"/>
  <c r="G478" i="20"/>
  <c r="G479" i="20"/>
  <c r="G480" i="20"/>
  <c r="G481" i="20"/>
  <c r="G342" i="20"/>
  <c r="G343" i="20"/>
  <c r="G344" i="20"/>
  <c r="G345" i="20"/>
  <c r="G346" i="20"/>
  <c r="G347" i="20"/>
  <c r="G348" i="20"/>
  <c r="G317" i="20"/>
  <c r="G318" i="20"/>
  <c r="G319" i="20"/>
  <c r="G320" i="20"/>
  <c r="G321" i="20"/>
  <c r="G322" i="20"/>
  <c r="G323" i="20"/>
  <c r="G324" i="20"/>
  <c r="G325" i="20"/>
  <c r="G326" i="20"/>
  <c r="G327" i="20"/>
  <c r="G328" i="20"/>
  <c r="G329" i="20"/>
  <c r="G330" i="20"/>
  <c r="G331" i="20"/>
  <c r="G332" i="20"/>
  <c r="G333" i="20"/>
  <c r="G334" i="20"/>
  <c r="G337" i="20"/>
  <c r="G338" i="20"/>
  <c r="G339" i="20"/>
  <c r="G340" i="20"/>
  <c r="G341" i="20"/>
  <c r="G313" i="20"/>
  <c r="G314" i="20"/>
  <c r="G315" i="20"/>
  <c r="G316" i="20"/>
  <c r="G4" i="20"/>
  <c r="G5" i="20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6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99" i="20"/>
  <c r="G100" i="20"/>
  <c r="G101" i="20"/>
  <c r="G102" i="20"/>
  <c r="G103" i="20"/>
  <c r="G104" i="20"/>
  <c r="G105" i="20"/>
  <c r="G106" i="20"/>
  <c r="G107" i="20"/>
  <c r="G108" i="20"/>
  <c r="G109" i="20"/>
  <c r="G110" i="20"/>
  <c r="G111" i="20"/>
  <c r="G114" i="20"/>
  <c r="G115" i="20"/>
  <c r="G116" i="20"/>
  <c r="G117" i="20"/>
  <c r="G118" i="20"/>
  <c r="G119" i="20"/>
  <c r="G120" i="20"/>
  <c r="G121" i="20"/>
  <c r="G122" i="20"/>
  <c r="G123" i="20"/>
  <c r="G124" i="20"/>
  <c r="G125" i="20"/>
  <c r="G126" i="20"/>
  <c r="G127" i="20"/>
  <c r="G128" i="20"/>
  <c r="G129" i="20"/>
  <c r="G130" i="20"/>
  <c r="G131" i="20"/>
  <c r="G132" i="20"/>
  <c r="G133" i="20"/>
  <c r="G134" i="20"/>
  <c r="G135" i="20"/>
  <c r="G136" i="20"/>
  <c r="G137" i="20"/>
  <c r="G138" i="20"/>
  <c r="G139" i="20"/>
  <c r="G140" i="20"/>
  <c r="G141" i="20"/>
  <c r="G142" i="20"/>
  <c r="G143" i="20"/>
  <c r="G144" i="20"/>
  <c r="G145" i="20"/>
  <c r="G146" i="20"/>
  <c r="G147" i="20"/>
  <c r="G148" i="20"/>
  <c r="G149" i="20"/>
  <c r="G150" i="20"/>
  <c r="G151" i="20"/>
  <c r="G152" i="20"/>
  <c r="G153" i="20"/>
  <c r="G154" i="20"/>
  <c r="G155" i="20"/>
  <c r="G156" i="20"/>
  <c r="G157" i="20"/>
  <c r="G158" i="20"/>
  <c r="G159" i="20"/>
  <c r="G160" i="20"/>
  <c r="G161" i="20"/>
  <c r="G162" i="20"/>
  <c r="G163" i="20"/>
  <c r="G164" i="20"/>
  <c r="G165" i="20"/>
  <c r="G166" i="20"/>
  <c r="G167" i="20"/>
  <c r="G168" i="20"/>
  <c r="G169" i="20"/>
  <c r="G170" i="20"/>
  <c r="G171" i="20"/>
  <c r="G172" i="20"/>
  <c r="G173" i="20"/>
  <c r="G174" i="20"/>
  <c r="G175" i="20"/>
  <c r="G176" i="20"/>
  <c r="G177" i="20"/>
  <c r="G178" i="20"/>
  <c r="G179" i="20"/>
  <c r="G180" i="20"/>
  <c r="G181" i="20"/>
  <c r="G182" i="20"/>
  <c r="G183" i="20"/>
  <c r="G184" i="20"/>
  <c r="G185" i="20"/>
  <c r="G186" i="20"/>
  <c r="G187" i="20"/>
  <c r="G188" i="20"/>
  <c r="G189" i="20"/>
  <c r="G190" i="20"/>
  <c r="G191" i="20"/>
  <c r="G192" i="20"/>
  <c r="G193" i="20"/>
  <c r="G194" i="20"/>
  <c r="G195" i="20"/>
  <c r="G196" i="20"/>
  <c r="G197" i="20"/>
  <c r="G198" i="20"/>
  <c r="G199" i="20"/>
  <c r="G200" i="20"/>
  <c r="G201" i="20"/>
  <c r="G203" i="20"/>
  <c r="G204" i="20"/>
  <c r="G205" i="20"/>
  <c r="G206" i="20"/>
  <c r="G207" i="20"/>
  <c r="G208" i="20"/>
  <c r="G209" i="20"/>
  <c r="G210" i="20"/>
  <c r="G211" i="20"/>
  <c r="G212" i="20"/>
  <c r="G213" i="20"/>
  <c r="G214" i="20"/>
  <c r="G215" i="20"/>
  <c r="G216" i="20"/>
  <c r="G217" i="20"/>
  <c r="G218" i="20"/>
  <c r="G219" i="20"/>
  <c r="G220" i="20"/>
  <c r="G221" i="20"/>
  <c r="G222" i="20"/>
  <c r="G223" i="20"/>
  <c r="G224" i="20"/>
  <c r="G225" i="20"/>
  <c r="G226" i="20"/>
  <c r="G227" i="20"/>
  <c r="G228" i="20"/>
  <c r="G229" i="20"/>
  <c r="G230" i="20"/>
  <c r="G231" i="20"/>
  <c r="G232" i="20"/>
  <c r="G233" i="20"/>
  <c r="G234" i="20"/>
  <c r="G235" i="20"/>
  <c r="G236" i="20"/>
  <c r="G237" i="20"/>
  <c r="G238" i="20"/>
  <c r="G239" i="20"/>
  <c r="G240" i="20"/>
  <c r="G241" i="20"/>
  <c r="G242" i="20"/>
  <c r="G243" i="20"/>
  <c r="G244" i="20"/>
  <c r="G245" i="20"/>
  <c r="G246" i="20"/>
  <c r="G247" i="20"/>
  <c r="G248" i="20"/>
  <c r="G249" i="20"/>
  <c r="G250" i="20"/>
  <c r="G251" i="20"/>
  <c r="G252" i="20"/>
  <c r="G253" i="20"/>
  <c r="G254" i="20"/>
  <c r="G255" i="20"/>
  <c r="G256" i="20"/>
  <c r="G257" i="20"/>
  <c r="G258" i="20"/>
  <c r="G259" i="20"/>
  <c r="G260" i="20"/>
  <c r="G261" i="20"/>
  <c r="G262" i="20"/>
  <c r="G263" i="20"/>
  <c r="G264" i="20"/>
  <c r="G265" i="20"/>
  <c r="G266" i="20"/>
  <c r="G267" i="20"/>
  <c r="G268" i="20"/>
  <c r="G269" i="20"/>
  <c r="G270" i="20"/>
  <c r="G271" i="20"/>
  <c r="G272" i="20"/>
  <c r="G273" i="20"/>
  <c r="G274" i="20"/>
  <c r="G275" i="20"/>
  <c r="G276" i="20"/>
  <c r="G277" i="20"/>
  <c r="G278" i="20"/>
  <c r="G279" i="20"/>
  <c r="G280" i="20"/>
  <c r="G281" i="20"/>
  <c r="G282" i="20"/>
  <c r="G283" i="20"/>
  <c r="G284" i="20"/>
  <c r="G285" i="20"/>
  <c r="G286" i="20"/>
  <c r="G287" i="20"/>
  <c r="G288" i="20"/>
  <c r="G289" i="20"/>
  <c r="G290" i="20"/>
  <c r="G291" i="20"/>
  <c r="G292" i="20"/>
  <c r="G293" i="20"/>
  <c r="G294" i="20"/>
  <c r="G295" i="20"/>
  <c r="G296" i="20"/>
  <c r="G297" i="20"/>
  <c r="G298" i="20"/>
  <c r="G299" i="20"/>
  <c r="G300" i="20"/>
  <c r="G301" i="20"/>
  <c r="G302" i="20"/>
  <c r="G303" i="20"/>
  <c r="G304" i="20"/>
  <c r="G305" i="20"/>
  <c r="G306" i="20"/>
  <c r="G307" i="20"/>
  <c r="G308" i="20"/>
  <c r="G309" i="20"/>
  <c r="G310" i="20"/>
  <c r="G311" i="20"/>
  <c r="G312" i="20"/>
  <c r="D435" i="20"/>
  <c r="D298" i="20"/>
  <c r="D207" i="20"/>
  <c r="D518" i="20"/>
  <c r="D341" i="20"/>
  <c r="D391" i="20"/>
  <c r="D353" i="20"/>
  <c r="D377" i="20"/>
  <c r="D8" i="20"/>
  <c r="D16" i="20"/>
  <c r="D329" i="20"/>
  <c r="D531" i="20"/>
  <c r="D530" i="20"/>
  <c r="D496" i="20"/>
  <c r="D323" i="20"/>
  <c r="D254" i="20"/>
  <c r="D425" i="20"/>
  <c r="D169" i="20"/>
  <c r="D511" i="20"/>
  <c r="D510" i="20"/>
  <c r="D509" i="20"/>
  <c r="D508" i="20"/>
  <c r="D387" i="20"/>
  <c r="D29" i="20"/>
  <c r="D94" i="20"/>
  <c r="D147" i="20"/>
  <c r="D334" i="20"/>
  <c r="D33" i="20"/>
  <c r="D266" i="20"/>
  <c r="D468" i="20"/>
  <c r="D90" i="20"/>
  <c r="D91" i="20"/>
  <c r="D92" i="20"/>
  <c r="D93" i="20"/>
  <c r="D95" i="20"/>
  <c r="D96" i="20"/>
  <c r="D97" i="20"/>
  <c r="D98" i="20"/>
  <c r="D308" i="20"/>
  <c r="D404" i="20"/>
  <c r="D403" i="20"/>
  <c r="D126" i="20"/>
  <c r="D125" i="20"/>
  <c r="D402" i="20"/>
  <c r="D124" i="20"/>
  <c r="D409" i="20"/>
  <c r="D131" i="20"/>
  <c r="D476" i="20"/>
  <c r="D303" i="20"/>
  <c r="D416" i="20"/>
  <c r="D156" i="20"/>
  <c r="D390" i="20"/>
  <c r="D389" i="20"/>
  <c r="D388" i="20"/>
  <c r="D32" i="20"/>
  <c r="D407" i="20" l="1"/>
  <c r="D128" i="20"/>
  <c r="D424" i="20"/>
  <c r="D30" i="20"/>
  <c r="D31" i="20"/>
  <c r="D536" i="20"/>
  <c r="D535" i="20"/>
  <c r="D256" i="20" l="1"/>
  <c r="D168" i="20"/>
  <c r="D11" i="20"/>
  <c r="D465" i="20"/>
  <c r="D464" i="20"/>
  <c r="D463" i="20"/>
  <c r="D274" i="20"/>
  <c r="D275" i="20"/>
  <c r="D276" i="20"/>
  <c r="D111" i="20"/>
  <c r="D110" i="20"/>
  <c r="D109" i="20"/>
  <c r="D419" i="20" l="1"/>
  <c r="D423" i="20"/>
  <c r="D160" i="20" l="1"/>
  <c r="D167" i="20"/>
  <c r="D512" i="20"/>
  <c r="D385" i="20" l="1"/>
  <c r="D27" i="20" l="1"/>
  <c r="D197" i="20"/>
  <c r="D196" i="20"/>
  <c r="D195" i="20"/>
  <c r="D331" i="20"/>
  <c r="D498" i="20"/>
  <c r="D200" i="20"/>
  <c r="D529" i="20" l="1"/>
  <c r="D429" i="20"/>
  <c r="D219" i="20"/>
  <c r="D218" i="20"/>
  <c r="D217" i="20"/>
  <c r="D216" i="20"/>
  <c r="D215" i="20"/>
  <c r="D214" i="20"/>
  <c r="D213" i="20"/>
  <c r="D321" i="20"/>
  <c r="D320" i="20"/>
  <c r="D386" i="20"/>
  <c r="D384" i="20"/>
  <c r="D383" i="20"/>
  <c r="D28" i="20"/>
  <c r="D26" i="20"/>
  <c r="D524" i="20"/>
  <c r="D525" i="20"/>
  <c r="D526" i="20"/>
  <c r="D527" i="20"/>
  <c r="D528" i="20"/>
  <c r="D532" i="20"/>
  <c r="D533" i="20"/>
  <c r="D534" i="20"/>
  <c r="D485" i="20"/>
  <c r="D486" i="20"/>
  <c r="D487" i="20"/>
  <c r="D488" i="20"/>
  <c r="D489" i="20"/>
  <c r="D490" i="20"/>
  <c r="D491" i="20"/>
  <c r="D492" i="20"/>
  <c r="D493" i="20"/>
  <c r="D494" i="20"/>
  <c r="D495" i="20"/>
  <c r="D497" i="20"/>
  <c r="D499" i="20"/>
  <c r="D500" i="20"/>
  <c r="D501" i="20"/>
  <c r="D502" i="20"/>
  <c r="D503" i="20"/>
  <c r="D504" i="20"/>
  <c r="D505" i="20"/>
  <c r="D506" i="20"/>
  <c r="D507" i="20"/>
  <c r="D513" i="20"/>
  <c r="D514" i="20"/>
  <c r="D515" i="20"/>
  <c r="D516" i="20"/>
  <c r="D347" i="20"/>
  <c r="D348" i="20"/>
  <c r="D349" i="20"/>
  <c r="D350" i="20"/>
  <c r="D351" i="20"/>
  <c r="D352" i="20"/>
  <c r="D354" i="20"/>
  <c r="D355" i="20"/>
  <c r="D356" i="20"/>
  <c r="D357" i="20"/>
  <c r="D358" i="20"/>
  <c r="D359" i="20"/>
  <c r="D360" i="20"/>
  <c r="D361" i="20"/>
  <c r="D362" i="20"/>
  <c r="D363" i="20"/>
  <c r="D364" i="20"/>
  <c r="D365" i="20"/>
  <c r="D366" i="20"/>
  <c r="D367" i="20"/>
  <c r="D368" i="20"/>
  <c r="D369" i="20"/>
  <c r="D370" i="20"/>
  <c r="D371" i="20"/>
  <c r="D372" i="20"/>
  <c r="D373" i="20"/>
  <c r="D374" i="20"/>
  <c r="D375" i="20"/>
  <c r="D376" i="20"/>
  <c r="D378" i="20"/>
  <c r="D379" i="20"/>
  <c r="D380" i="20"/>
  <c r="D381" i="20"/>
  <c r="D382" i="20"/>
  <c r="D392" i="20"/>
  <c r="D393" i="20"/>
  <c r="D394" i="20"/>
  <c r="D395" i="20"/>
  <c r="D396" i="20"/>
  <c r="D397" i="20"/>
  <c r="D398" i="20"/>
  <c r="D399" i="20"/>
  <c r="D400" i="20"/>
  <c r="D401" i="20"/>
  <c r="D405" i="20"/>
  <c r="D406" i="20"/>
  <c r="D408" i="20"/>
  <c r="D410" i="20"/>
  <c r="D411" i="20"/>
  <c r="D412" i="20"/>
  <c r="D413" i="20"/>
  <c r="D414" i="20"/>
  <c r="D415" i="20"/>
  <c r="D417" i="20"/>
  <c r="D418" i="20"/>
  <c r="D420" i="20"/>
  <c r="D421" i="20"/>
  <c r="D422" i="20"/>
  <c r="D426" i="20"/>
  <c r="D427" i="20"/>
  <c r="D428" i="20"/>
  <c r="D431" i="20"/>
  <c r="D433" i="20"/>
  <c r="D434" i="20"/>
  <c r="D436" i="20"/>
  <c r="D437" i="20"/>
  <c r="D438" i="20"/>
  <c r="D439" i="20"/>
  <c r="D440" i="20"/>
  <c r="D441" i="20"/>
  <c r="D442" i="20"/>
  <c r="D443" i="20"/>
  <c r="D444" i="20"/>
  <c r="D445" i="20"/>
  <c r="D446" i="20"/>
  <c r="D447" i="20"/>
  <c r="D448" i="20"/>
  <c r="D449" i="20"/>
  <c r="D450" i="20"/>
  <c r="D451" i="20"/>
  <c r="D452" i="20"/>
  <c r="D453" i="20"/>
  <c r="D454" i="20"/>
  <c r="D455" i="20"/>
  <c r="D456" i="20"/>
  <c r="D457" i="20"/>
  <c r="D458" i="20"/>
  <c r="D459" i="20"/>
  <c r="D460" i="20"/>
  <c r="D461" i="20"/>
  <c r="D462" i="20"/>
  <c r="D466" i="20"/>
  <c r="D467" i="20"/>
  <c r="D469" i="20"/>
  <c r="D470" i="20"/>
  <c r="D471" i="20"/>
  <c r="D472" i="20"/>
  <c r="D473" i="20"/>
  <c r="D474" i="20"/>
  <c r="D475" i="20"/>
  <c r="D477" i="20"/>
  <c r="D478" i="20"/>
  <c r="D479" i="20"/>
  <c r="D480" i="20"/>
  <c r="D481" i="20"/>
  <c r="D316" i="20"/>
  <c r="D317" i="20"/>
  <c r="D318" i="20"/>
  <c r="D319" i="20"/>
  <c r="D322" i="20"/>
  <c r="D324" i="20"/>
  <c r="D325" i="20"/>
  <c r="D326" i="20"/>
  <c r="D327" i="20"/>
  <c r="D328" i="20"/>
  <c r="D330" i="20"/>
  <c r="D332" i="20"/>
  <c r="D333" i="20"/>
  <c r="D337" i="20"/>
  <c r="D338" i="20"/>
  <c r="D339" i="20"/>
  <c r="D340" i="20"/>
  <c r="D3" i="20"/>
  <c r="D4" i="20"/>
  <c r="D5" i="20"/>
  <c r="D6" i="20"/>
  <c r="D7" i="20"/>
  <c r="D9" i="20"/>
  <c r="D10" i="20"/>
  <c r="D12" i="20"/>
  <c r="D13" i="20"/>
  <c r="D14" i="20"/>
  <c r="D15" i="20"/>
  <c r="D17" i="20"/>
  <c r="D18" i="20"/>
  <c r="D19" i="20"/>
  <c r="D20" i="20"/>
  <c r="D21" i="20"/>
  <c r="D22" i="20"/>
  <c r="D23" i="20"/>
  <c r="D24" i="20"/>
  <c r="D25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49" i="20"/>
  <c r="D50" i="20"/>
  <c r="D51" i="20"/>
  <c r="D52" i="20"/>
  <c r="D53" i="20"/>
  <c r="D54" i="20"/>
  <c r="D55" i="20"/>
  <c r="D56" i="20"/>
  <c r="D57" i="20"/>
  <c r="D58" i="20"/>
  <c r="D59" i="20"/>
  <c r="D60" i="20"/>
  <c r="D61" i="20"/>
  <c r="D62" i="20"/>
  <c r="D63" i="20"/>
  <c r="D64" i="20"/>
  <c r="D65" i="20"/>
  <c r="D66" i="20"/>
  <c r="D67" i="20"/>
  <c r="D68" i="20"/>
  <c r="D69" i="20"/>
  <c r="D70" i="20"/>
  <c r="D71" i="20"/>
  <c r="D72" i="20"/>
  <c r="D73" i="20"/>
  <c r="D74" i="20"/>
  <c r="D75" i="20"/>
  <c r="D76" i="20"/>
  <c r="D77" i="20"/>
  <c r="D78" i="20"/>
  <c r="D79" i="20"/>
  <c r="D80" i="20"/>
  <c r="D81" i="20"/>
  <c r="D82" i="20"/>
  <c r="D83" i="20"/>
  <c r="D84" i="20"/>
  <c r="D85" i="20"/>
  <c r="D86" i="20"/>
  <c r="D87" i="20"/>
  <c r="D88" i="20"/>
  <c r="D89" i="20"/>
  <c r="D99" i="20"/>
  <c r="D100" i="20"/>
  <c r="D101" i="20"/>
  <c r="D102" i="20"/>
  <c r="D103" i="20"/>
  <c r="D104" i="20"/>
  <c r="D105" i="20"/>
  <c r="D106" i="20"/>
  <c r="D107" i="20"/>
  <c r="D108" i="20"/>
  <c r="D114" i="20"/>
  <c r="D115" i="20"/>
  <c r="D116" i="20"/>
  <c r="D117" i="20"/>
  <c r="D118" i="20"/>
  <c r="D119" i="20"/>
  <c r="D120" i="20"/>
  <c r="D121" i="20"/>
  <c r="D122" i="20"/>
  <c r="D123" i="20"/>
  <c r="D127" i="20"/>
  <c r="D129" i="20"/>
  <c r="D130" i="20"/>
  <c r="D132" i="20"/>
  <c r="D133" i="20"/>
  <c r="D134" i="20"/>
  <c r="D135" i="20"/>
  <c r="D136" i="20"/>
  <c r="D137" i="20"/>
  <c r="D138" i="20"/>
  <c r="D139" i="20"/>
  <c r="D140" i="20"/>
  <c r="D141" i="20"/>
  <c r="D142" i="20"/>
  <c r="D143" i="20"/>
  <c r="D144" i="20"/>
  <c r="D145" i="20"/>
  <c r="D146" i="20"/>
  <c r="D148" i="20"/>
  <c r="D149" i="20"/>
  <c r="D150" i="20"/>
  <c r="D151" i="20"/>
  <c r="D152" i="20"/>
  <c r="D153" i="20"/>
  <c r="D154" i="20"/>
  <c r="D155" i="20"/>
  <c r="D157" i="20"/>
  <c r="D158" i="20"/>
  <c r="D159" i="20"/>
  <c r="D161" i="20"/>
  <c r="D162" i="20"/>
  <c r="D163" i="20"/>
  <c r="D164" i="20"/>
  <c r="D165" i="20"/>
  <c r="D166" i="20"/>
  <c r="D170" i="20"/>
  <c r="D171" i="20"/>
  <c r="D172" i="20"/>
  <c r="D173" i="20"/>
  <c r="D174" i="20"/>
  <c r="D175" i="20"/>
  <c r="D176" i="20"/>
  <c r="D177" i="20"/>
  <c r="D178" i="20"/>
  <c r="D179" i="20"/>
  <c r="D180" i="20"/>
  <c r="D181" i="20"/>
  <c r="D182" i="20"/>
  <c r="D183" i="20"/>
  <c r="D184" i="20"/>
  <c r="D185" i="20"/>
  <c r="D186" i="20"/>
  <c r="D187" i="20"/>
  <c r="D188" i="20"/>
  <c r="D189" i="20"/>
  <c r="D190" i="20"/>
  <c r="D191" i="20"/>
  <c r="D192" i="20"/>
  <c r="D193" i="20"/>
  <c r="D194" i="20"/>
  <c r="D198" i="20"/>
  <c r="D199" i="20"/>
  <c r="D201" i="20"/>
  <c r="D203" i="20"/>
  <c r="D204" i="20"/>
  <c r="D205" i="20"/>
  <c r="D206" i="20"/>
  <c r="D208" i="20"/>
  <c r="D209" i="20"/>
  <c r="D210" i="20"/>
  <c r="D211" i="20"/>
  <c r="D212" i="20"/>
  <c r="D220" i="20"/>
  <c r="D221" i="20"/>
  <c r="D222" i="20"/>
  <c r="D223" i="20"/>
  <c r="D224" i="20"/>
  <c r="D225" i="20"/>
  <c r="D226" i="20"/>
  <c r="D227" i="20"/>
  <c r="D228" i="20"/>
  <c r="D229" i="20"/>
  <c r="D230" i="20"/>
  <c r="D231" i="20"/>
  <c r="D232" i="20"/>
  <c r="D233" i="20"/>
  <c r="D234" i="20"/>
  <c r="D235" i="20"/>
  <c r="D236" i="20"/>
  <c r="D237" i="20"/>
  <c r="D238" i="20"/>
  <c r="D239" i="20"/>
  <c r="D240" i="20"/>
  <c r="D241" i="20"/>
  <c r="D242" i="20"/>
  <c r="D243" i="20"/>
  <c r="D244" i="20"/>
  <c r="D245" i="20"/>
  <c r="D246" i="20"/>
  <c r="D247" i="20"/>
  <c r="D248" i="20"/>
  <c r="D249" i="20"/>
  <c r="D250" i="20"/>
  <c r="D251" i="20"/>
  <c r="D252" i="20"/>
  <c r="D253" i="20"/>
  <c r="D255" i="20"/>
  <c r="D257" i="20"/>
  <c r="D258" i="20"/>
  <c r="D259" i="20"/>
  <c r="D260" i="20"/>
  <c r="D261" i="20"/>
  <c r="D262" i="20"/>
  <c r="D263" i="20"/>
  <c r="D264" i="20"/>
  <c r="D265" i="20"/>
  <c r="D267" i="20"/>
  <c r="D268" i="20"/>
  <c r="D269" i="20"/>
  <c r="D270" i="20"/>
  <c r="D271" i="20"/>
  <c r="D272" i="20"/>
  <c r="D273" i="20"/>
  <c r="D277" i="20"/>
  <c r="D278" i="20"/>
  <c r="D279" i="20"/>
  <c r="D280" i="20"/>
  <c r="D281" i="20"/>
  <c r="D282" i="20"/>
  <c r="D283" i="20"/>
  <c r="D284" i="20"/>
  <c r="D285" i="20"/>
  <c r="D286" i="20"/>
  <c r="D287" i="20"/>
  <c r="D288" i="20"/>
  <c r="D289" i="20"/>
  <c r="D290" i="20"/>
  <c r="D291" i="20"/>
  <c r="D292" i="20"/>
  <c r="D293" i="20"/>
  <c r="D294" i="20"/>
  <c r="D295" i="20"/>
  <c r="D296" i="20"/>
  <c r="D297" i="20"/>
  <c r="D299" i="20"/>
  <c r="D300" i="20"/>
  <c r="D301" i="20"/>
  <c r="D302" i="20"/>
  <c r="D304" i="20"/>
  <c r="D305" i="20"/>
  <c r="D306" i="20"/>
  <c r="D307" i="20"/>
  <c r="D309" i="20"/>
  <c r="D310" i="20"/>
  <c r="D311" i="20"/>
  <c r="D312" i="20"/>
  <c r="F18" i="1"/>
  <c r="O25" i="1"/>
  <c r="Q2" i="18"/>
  <c r="L1" i="17"/>
  <c r="I1" i="17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47" i="18" s="1"/>
  <c r="D56" i="16"/>
  <c r="Q75" i="16"/>
  <c r="J75" i="16"/>
  <c r="K75" i="16"/>
  <c r="N2" i="16"/>
  <c r="R3" i="16"/>
  <c r="R1" i="16"/>
  <c r="B2" i="16"/>
  <c r="E1" i="16"/>
  <c r="A35" i="16"/>
  <c r="V74" i="16"/>
  <c r="U74" i="16"/>
  <c r="T74" i="16"/>
  <c r="S74" i="16"/>
  <c r="R74" i="16"/>
  <c r="Q74" i="16"/>
  <c r="P74" i="16"/>
  <c r="O74" i="16"/>
  <c r="N74" i="16"/>
  <c r="M74" i="16"/>
  <c r="L74" i="16"/>
  <c r="I74" i="16"/>
  <c r="E74" i="16"/>
  <c r="D74" i="16"/>
  <c r="B74" i="16"/>
  <c r="A74" i="16"/>
  <c r="V73" i="16"/>
  <c r="U73" i="16"/>
  <c r="T73" i="16"/>
  <c r="S73" i="16"/>
  <c r="R73" i="16"/>
  <c r="Q73" i="16"/>
  <c r="P73" i="16"/>
  <c r="O73" i="16"/>
  <c r="N73" i="16"/>
  <c r="M73" i="16"/>
  <c r="L73" i="16"/>
  <c r="I73" i="16"/>
  <c r="E73" i="16"/>
  <c r="D73" i="16"/>
  <c r="B73" i="16"/>
  <c r="A73" i="16"/>
  <c r="V72" i="16"/>
  <c r="U72" i="16"/>
  <c r="T72" i="16"/>
  <c r="S72" i="16"/>
  <c r="R72" i="16"/>
  <c r="Q72" i="16"/>
  <c r="P72" i="16"/>
  <c r="O72" i="16"/>
  <c r="N72" i="16"/>
  <c r="M72" i="16"/>
  <c r="L72" i="16"/>
  <c r="I72" i="16"/>
  <c r="E72" i="16"/>
  <c r="D72" i="16"/>
  <c r="B72" i="16"/>
  <c r="A72" i="16"/>
  <c r="V71" i="16"/>
  <c r="U71" i="16"/>
  <c r="T71" i="16"/>
  <c r="S71" i="16"/>
  <c r="R71" i="16"/>
  <c r="Q71" i="16"/>
  <c r="P71" i="16"/>
  <c r="O71" i="16"/>
  <c r="N71" i="16"/>
  <c r="M71" i="16"/>
  <c r="L71" i="16"/>
  <c r="I71" i="16"/>
  <c r="E71" i="16"/>
  <c r="D71" i="16"/>
  <c r="B71" i="16"/>
  <c r="A71" i="16"/>
  <c r="V70" i="16"/>
  <c r="U70" i="16"/>
  <c r="T70" i="16"/>
  <c r="S70" i="16"/>
  <c r="R70" i="16"/>
  <c r="Q70" i="16"/>
  <c r="P70" i="16"/>
  <c r="O70" i="16"/>
  <c r="N70" i="16"/>
  <c r="M70" i="16"/>
  <c r="L70" i="16"/>
  <c r="I70" i="16"/>
  <c r="E70" i="16"/>
  <c r="D70" i="16"/>
  <c r="B70" i="16"/>
  <c r="A70" i="16"/>
  <c r="V68" i="16"/>
  <c r="U68" i="16"/>
  <c r="T68" i="16"/>
  <c r="S68" i="16"/>
  <c r="R68" i="16"/>
  <c r="Q68" i="16"/>
  <c r="P68" i="16"/>
  <c r="O68" i="16"/>
  <c r="N68" i="16"/>
  <c r="M68" i="16"/>
  <c r="L68" i="16"/>
  <c r="I68" i="16"/>
  <c r="E68" i="16"/>
  <c r="D68" i="16"/>
  <c r="B68" i="16"/>
  <c r="A68" i="16"/>
  <c r="V67" i="16"/>
  <c r="U67" i="16"/>
  <c r="T67" i="16"/>
  <c r="S67" i="16"/>
  <c r="R67" i="16"/>
  <c r="Q67" i="16"/>
  <c r="P67" i="16"/>
  <c r="O67" i="16"/>
  <c r="N67" i="16"/>
  <c r="M67" i="16"/>
  <c r="L67" i="16"/>
  <c r="I67" i="16"/>
  <c r="E67" i="16"/>
  <c r="D67" i="16"/>
  <c r="B67" i="16"/>
  <c r="A67" i="16"/>
  <c r="V66" i="16"/>
  <c r="U66" i="16"/>
  <c r="T66" i="16"/>
  <c r="S66" i="16"/>
  <c r="R66" i="16"/>
  <c r="Q66" i="16"/>
  <c r="P66" i="16"/>
  <c r="O66" i="16"/>
  <c r="N66" i="16"/>
  <c r="M66" i="16"/>
  <c r="L66" i="16"/>
  <c r="I66" i="16"/>
  <c r="E66" i="16"/>
  <c r="D66" i="16"/>
  <c r="B66" i="16"/>
  <c r="A66" i="16"/>
  <c r="V65" i="16"/>
  <c r="U65" i="16"/>
  <c r="T65" i="16"/>
  <c r="S65" i="16"/>
  <c r="R65" i="16"/>
  <c r="Q65" i="16"/>
  <c r="P65" i="16"/>
  <c r="O65" i="16"/>
  <c r="N65" i="16"/>
  <c r="M65" i="16"/>
  <c r="L65" i="16"/>
  <c r="I65" i="16"/>
  <c r="E65" i="16"/>
  <c r="D65" i="16"/>
  <c r="B65" i="16"/>
  <c r="A65" i="16"/>
  <c r="V64" i="16"/>
  <c r="U64" i="16"/>
  <c r="T64" i="16"/>
  <c r="S64" i="16"/>
  <c r="R64" i="16"/>
  <c r="Q64" i="16"/>
  <c r="P64" i="16"/>
  <c r="O64" i="16"/>
  <c r="N64" i="16"/>
  <c r="M64" i="16"/>
  <c r="L64" i="16"/>
  <c r="I64" i="16"/>
  <c r="E64" i="16"/>
  <c r="D64" i="16"/>
  <c r="B64" i="16"/>
  <c r="A64" i="16"/>
  <c r="V63" i="16"/>
  <c r="U63" i="16"/>
  <c r="T63" i="16"/>
  <c r="S63" i="16"/>
  <c r="R63" i="16"/>
  <c r="Q63" i="16"/>
  <c r="P63" i="16"/>
  <c r="O63" i="16"/>
  <c r="N63" i="16"/>
  <c r="M63" i="16"/>
  <c r="L63" i="16"/>
  <c r="I63" i="16"/>
  <c r="E63" i="16"/>
  <c r="D63" i="16"/>
  <c r="B63" i="16"/>
  <c r="A63" i="16"/>
  <c r="V62" i="16"/>
  <c r="U62" i="16"/>
  <c r="T62" i="16"/>
  <c r="S62" i="16"/>
  <c r="R62" i="16"/>
  <c r="Q62" i="16"/>
  <c r="P62" i="16"/>
  <c r="O62" i="16"/>
  <c r="N62" i="16"/>
  <c r="M62" i="16"/>
  <c r="L62" i="16"/>
  <c r="I62" i="16"/>
  <c r="E62" i="16"/>
  <c r="D62" i="16"/>
  <c r="B62" i="16"/>
  <c r="A62" i="16"/>
  <c r="V61" i="16"/>
  <c r="U61" i="16"/>
  <c r="T61" i="16"/>
  <c r="S61" i="16"/>
  <c r="R61" i="16"/>
  <c r="Q61" i="16"/>
  <c r="P61" i="16"/>
  <c r="O61" i="16"/>
  <c r="N61" i="16"/>
  <c r="M61" i="16"/>
  <c r="L61" i="16"/>
  <c r="I61" i="16"/>
  <c r="E61" i="16"/>
  <c r="D61" i="16"/>
  <c r="B61" i="16"/>
  <c r="A61" i="16"/>
  <c r="V60" i="16"/>
  <c r="U60" i="16"/>
  <c r="T60" i="16"/>
  <c r="S60" i="16"/>
  <c r="R60" i="16"/>
  <c r="Q60" i="16"/>
  <c r="P60" i="16"/>
  <c r="O60" i="16"/>
  <c r="N60" i="16"/>
  <c r="M60" i="16"/>
  <c r="L60" i="16"/>
  <c r="I60" i="16"/>
  <c r="E60" i="16"/>
  <c r="D60" i="16"/>
  <c r="B60" i="16"/>
  <c r="A60" i="16"/>
  <c r="V59" i="16"/>
  <c r="U59" i="16"/>
  <c r="T59" i="16"/>
  <c r="S59" i="16"/>
  <c r="R59" i="16"/>
  <c r="Q59" i="16"/>
  <c r="P59" i="16"/>
  <c r="O59" i="16"/>
  <c r="N59" i="16"/>
  <c r="M59" i="16"/>
  <c r="L59" i="16"/>
  <c r="I59" i="16"/>
  <c r="E59" i="16"/>
  <c r="D59" i="16"/>
  <c r="B59" i="16"/>
  <c r="A59" i="16"/>
  <c r="V58" i="16"/>
  <c r="U58" i="16"/>
  <c r="T58" i="16"/>
  <c r="S58" i="16"/>
  <c r="R58" i="16"/>
  <c r="Q58" i="16"/>
  <c r="P58" i="16"/>
  <c r="O58" i="16"/>
  <c r="N58" i="16"/>
  <c r="M58" i="16"/>
  <c r="L58" i="16"/>
  <c r="I58" i="16"/>
  <c r="E58" i="16"/>
  <c r="D58" i="16"/>
  <c r="B58" i="16"/>
  <c r="A58" i="16"/>
  <c r="V57" i="16"/>
  <c r="U57" i="16"/>
  <c r="T57" i="16"/>
  <c r="S57" i="16"/>
  <c r="R57" i="16"/>
  <c r="Q57" i="16"/>
  <c r="P57" i="16"/>
  <c r="O57" i="16"/>
  <c r="N57" i="16"/>
  <c r="M57" i="16"/>
  <c r="L57" i="16"/>
  <c r="I57" i="16"/>
  <c r="E57" i="16"/>
  <c r="D57" i="16"/>
  <c r="B57" i="16"/>
  <c r="A57" i="16"/>
  <c r="V56" i="16"/>
  <c r="U56" i="16"/>
  <c r="T56" i="16"/>
  <c r="S56" i="16"/>
  <c r="R56" i="16"/>
  <c r="Q56" i="16"/>
  <c r="P56" i="16"/>
  <c r="O56" i="16"/>
  <c r="N56" i="16"/>
  <c r="M56" i="16"/>
  <c r="L56" i="16"/>
  <c r="I56" i="16"/>
  <c r="E56" i="16"/>
  <c r="B56" i="16"/>
  <c r="A56" i="16"/>
  <c r="V55" i="16"/>
  <c r="U55" i="16"/>
  <c r="T55" i="16"/>
  <c r="S55" i="16"/>
  <c r="R55" i="16"/>
  <c r="Q55" i="16"/>
  <c r="P55" i="16"/>
  <c r="O55" i="16"/>
  <c r="N55" i="16"/>
  <c r="M55" i="16"/>
  <c r="L55" i="16"/>
  <c r="I55" i="16"/>
  <c r="E55" i="16"/>
  <c r="D55" i="16"/>
  <c r="B55" i="16"/>
  <c r="A55" i="16"/>
  <c r="V54" i="16"/>
  <c r="U54" i="16"/>
  <c r="T54" i="16"/>
  <c r="S54" i="16"/>
  <c r="R54" i="16"/>
  <c r="Q54" i="16"/>
  <c r="P54" i="16"/>
  <c r="O54" i="16"/>
  <c r="N54" i="16"/>
  <c r="M54" i="16"/>
  <c r="L54" i="16"/>
  <c r="I54" i="16"/>
  <c r="E54" i="16"/>
  <c r="D54" i="16"/>
  <c r="B54" i="16"/>
  <c r="A54" i="16"/>
  <c r="V52" i="16"/>
  <c r="U52" i="16"/>
  <c r="T52" i="16"/>
  <c r="S52" i="16"/>
  <c r="R52" i="16"/>
  <c r="Q52" i="16"/>
  <c r="P52" i="16"/>
  <c r="O52" i="16"/>
  <c r="N52" i="16"/>
  <c r="M52" i="16"/>
  <c r="L52" i="16"/>
  <c r="I52" i="16"/>
  <c r="E52" i="16"/>
  <c r="D52" i="16"/>
  <c r="B52" i="16"/>
  <c r="A52" i="16"/>
  <c r="V51" i="16"/>
  <c r="U51" i="16"/>
  <c r="T51" i="16"/>
  <c r="S51" i="16"/>
  <c r="R51" i="16"/>
  <c r="Q51" i="16"/>
  <c r="P51" i="16"/>
  <c r="O51" i="16"/>
  <c r="N51" i="16"/>
  <c r="M51" i="16"/>
  <c r="L51" i="16"/>
  <c r="I51" i="16"/>
  <c r="E51" i="16"/>
  <c r="D51" i="16"/>
  <c r="B51" i="16"/>
  <c r="A51" i="16"/>
  <c r="V50" i="16"/>
  <c r="U50" i="16"/>
  <c r="T50" i="16"/>
  <c r="S50" i="16"/>
  <c r="R50" i="16"/>
  <c r="Q50" i="16"/>
  <c r="P50" i="16"/>
  <c r="O50" i="16"/>
  <c r="N50" i="16"/>
  <c r="M50" i="16"/>
  <c r="L50" i="16"/>
  <c r="I50" i="16"/>
  <c r="E50" i="16"/>
  <c r="D50" i="16"/>
  <c r="B50" i="16"/>
  <c r="A50" i="16"/>
  <c r="V49" i="16"/>
  <c r="U49" i="16"/>
  <c r="T49" i="16"/>
  <c r="S49" i="16"/>
  <c r="R49" i="16"/>
  <c r="Q49" i="16"/>
  <c r="P49" i="16"/>
  <c r="O49" i="16"/>
  <c r="N49" i="16"/>
  <c r="M49" i="16"/>
  <c r="L49" i="16"/>
  <c r="I49" i="16"/>
  <c r="E49" i="16"/>
  <c r="D49" i="16"/>
  <c r="B49" i="16"/>
  <c r="A49" i="16"/>
  <c r="V48" i="16"/>
  <c r="U48" i="16"/>
  <c r="T48" i="16"/>
  <c r="S48" i="16"/>
  <c r="R48" i="16"/>
  <c r="Q48" i="16"/>
  <c r="P48" i="16"/>
  <c r="O48" i="16"/>
  <c r="N48" i="16"/>
  <c r="M48" i="16"/>
  <c r="L48" i="16"/>
  <c r="I48" i="16"/>
  <c r="E48" i="16"/>
  <c r="D48" i="16"/>
  <c r="B48" i="16"/>
  <c r="A48" i="16"/>
  <c r="V47" i="16"/>
  <c r="U47" i="16"/>
  <c r="T47" i="16"/>
  <c r="S47" i="16"/>
  <c r="R47" i="16"/>
  <c r="Q47" i="16"/>
  <c r="P47" i="16"/>
  <c r="O47" i="16"/>
  <c r="N47" i="16"/>
  <c r="M47" i="16"/>
  <c r="L47" i="16"/>
  <c r="I47" i="16"/>
  <c r="E47" i="16"/>
  <c r="D47" i="16"/>
  <c r="B47" i="16"/>
  <c r="A47" i="16"/>
  <c r="V46" i="16"/>
  <c r="U46" i="16"/>
  <c r="T46" i="16"/>
  <c r="S46" i="16"/>
  <c r="R46" i="16"/>
  <c r="Q46" i="16"/>
  <c r="P46" i="16"/>
  <c r="O46" i="16"/>
  <c r="N46" i="16"/>
  <c r="M46" i="16"/>
  <c r="L46" i="16"/>
  <c r="I46" i="16"/>
  <c r="E46" i="16"/>
  <c r="D46" i="16"/>
  <c r="B46" i="16"/>
  <c r="A46" i="16"/>
  <c r="V45" i="16"/>
  <c r="U45" i="16"/>
  <c r="T45" i="16"/>
  <c r="S45" i="16"/>
  <c r="R45" i="16"/>
  <c r="Q45" i="16"/>
  <c r="P45" i="16"/>
  <c r="O45" i="16"/>
  <c r="N45" i="16"/>
  <c r="M45" i="16"/>
  <c r="L45" i="16"/>
  <c r="I45" i="16"/>
  <c r="E45" i="16"/>
  <c r="D45" i="16"/>
  <c r="B45" i="16"/>
  <c r="A45" i="16"/>
  <c r="V44" i="16"/>
  <c r="U44" i="16"/>
  <c r="T44" i="16"/>
  <c r="S44" i="16"/>
  <c r="R44" i="16"/>
  <c r="Q44" i="16"/>
  <c r="P44" i="16"/>
  <c r="O44" i="16"/>
  <c r="N44" i="16"/>
  <c r="M44" i="16"/>
  <c r="L44" i="16"/>
  <c r="I44" i="16"/>
  <c r="E44" i="16"/>
  <c r="D44" i="16"/>
  <c r="B44" i="16"/>
  <c r="A44" i="16"/>
  <c r="V43" i="16"/>
  <c r="U43" i="16"/>
  <c r="T43" i="16"/>
  <c r="S43" i="16"/>
  <c r="R43" i="16"/>
  <c r="Q43" i="16"/>
  <c r="P43" i="16"/>
  <c r="O43" i="16"/>
  <c r="N43" i="16"/>
  <c r="M43" i="16"/>
  <c r="L43" i="16"/>
  <c r="I43" i="16"/>
  <c r="E43" i="16"/>
  <c r="D43" i="16"/>
  <c r="B43" i="16"/>
  <c r="A43" i="16"/>
  <c r="V42" i="16"/>
  <c r="U42" i="16"/>
  <c r="T42" i="16"/>
  <c r="S42" i="16"/>
  <c r="R42" i="16"/>
  <c r="Q42" i="16"/>
  <c r="P42" i="16"/>
  <c r="O42" i="16"/>
  <c r="N42" i="16"/>
  <c r="M42" i="16"/>
  <c r="L42" i="16"/>
  <c r="I42" i="16"/>
  <c r="E42" i="16"/>
  <c r="D42" i="16"/>
  <c r="B42" i="16"/>
  <c r="A42" i="16"/>
  <c r="V41" i="16"/>
  <c r="U41" i="16"/>
  <c r="T41" i="16"/>
  <c r="S41" i="16"/>
  <c r="R41" i="16"/>
  <c r="Q41" i="16"/>
  <c r="P41" i="16"/>
  <c r="O41" i="16"/>
  <c r="N41" i="16"/>
  <c r="M41" i="16"/>
  <c r="L41" i="16"/>
  <c r="I41" i="16"/>
  <c r="E41" i="16"/>
  <c r="D41" i="16"/>
  <c r="B41" i="16"/>
  <c r="A41" i="16"/>
  <c r="V40" i="16"/>
  <c r="U40" i="16"/>
  <c r="T40" i="16"/>
  <c r="S40" i="16"/>
  <c r="R40" i="16"/>
  <c r="Q40" i="16"/>
  <c r="P40" i="16"/>
  <c r="O40" i="16"/>
  <c r="N40" i="16"/>
  <c r="M40" i="16"/>
  <c r="L40" i="16"/>
  <c r="I40" i="16"/>
  <c r="E40" i="16"/>
  <c r="D40" i="16"/>
  <c r="B40" i="16"/>
  <c r="A40" i="16"/>
  <c r="V39" i="16"/>
  <c r="U39" i="16"/>
  <c r="T39" i="16"/>
  <c r="S39" i="16"/>
  <c r="R39" i="16"/>
  <c r="Q39" i="16"/>
  <c r="P39" i="16"/>
  <c r="O39" i="16"/>
  <c r="N39" i="16"/>
  <c r="M39" i="16"/>
  <c r="L39" i="16"/>
  <c r="I39" i="16"/>
  <c r="E39" i="16"/>
  <c r="D39" i="16"/>
  <c r="B39" i="16"/>
  <c r="A39" i="16"/>
  <c r="V38" i="16"/>
  <c r="U38" i="16"/>
  <c r="T38" i="16"/>
  <c r="S38" i="16"/>
  <c r="R38" i="16"/>
  <c r="Q38" i="16"/>
  <c r="P38" i="16"/>
  <c r="O38" i="16"/>
  <c r="N38" i="16"/>
  <c r="M38" i="16"/>
  <c r="L38" i="16"/>
  <c r="I38" i="16"/>
  <c r="E38" i="16"/>
  <c r="D38" i="16"/>
  <c r="B38" i="16"/>
  <c r="A38" i="16"/>
  <c r="V35" i="16"/>
  <c r="U35" i="16"/>
  <c r="T35" i="16"/>
  <c r="S35" i="16"/>
  <c r="R35" i="16"/>
  <c r="Q35" i="16"/>
  <c r="P35" i="16"/>
  <c r="O35" i="16"/>
  <c r="N35" i="16"/>
  <c r="M35" i="16"/>
  <c r="L35" i="16"/>
  <c r="I35" i="16"/>
  <c r="E35" i="16"/>
  <c r="D35" i="16"/>
  <c r="B35" i="16"/>
  <c r="V34" i="16"/>
  <c r="U34" i="16"/>
  <c r="T34" i="16"/>
  <c r="S34" i="16"/>
  <c r="R34" i="16"/>
  <c r="Q34" i="16"/>
  <c r="P34" i="16"/>
  <c r="O34" i="16"/>
  <c r="N34" i="16"/>
  <c r="M34" i="16"/>
  <c r="L34" i="16"/>
  <c r="I34" i="16"/>
  <c r="E34" i="16"/>
  <c r="D34" i="16"/>
  <c r="B34" i="16"/>
  <c r="A34" i="16"/>
  <c r="V33" i="16"/>
  <c r="U33" i="16"/>
  <c r="T33" i="16"/>
  <c r="S33" i="16"/>
  <c r="R33" i="16"/>
  <c r="Q33" i="16"/>
  <c r="P33" i="16"/>
  <c r="O33" i="16"/>
  <c r="N33" i="16"/>
  <c r="M33" i="16"/>
  <c r="L33" i="16"/>
  <c r="I33" i="16"/>
  <c r="E33" i="16"/>
  <c r="D33" i="16"/>
  <c r="B33" i="16"/>
  <c r="A33" i="16"/>
  <c r="V32" i="16"/>
  <c r="U32" i="16"/>
  <c r="T32" i="16"/>
  <c r="S32" i="16"/>
  <c r="R32" i="16"/>
  <c r="Q32" i="16"/>
  <c r="P32" i="16"/>
  <c r="O32" i="16"/>
  <c r="N32" i="16"/>
  <c r="M32" i="16"/>
  <c r="L32" i="16"/>
  <c r="I32" i="16"/>
  <c r="E32" i="16"/>
  <c r="D32" i="16"/>
  <c r="B32" i="16"/>
  <c r="A32" i="16"/>
  <c r="V31" i="16"/>
  <c r="U31" i="16"/>
  <c r="T31" i="16"/>
  <c r="S31" i="16"/>
  <c r="R31" i="16"/>
  <c r="Q31" i="16"/>
  <c r="P31" i="16"/>
  <c r="O31" i="16"/>
  <c r="N31" i="16"/>
  <c r="M31" i="16"/>
  <c r="L31" i="16"/>
  <c r="I31" i="16"/>
  <c r="E31" i="16"/>
  <c r="D31" i="16"/>
  <c r="B31" i="16"/>
  <c r="A31" i="16"/>
  <c r="V30" i="16"/>
  <c r="U30" i="16"/>
  <c r="T30" i="16"/>
  <c r="S30" i="16"/>
  <c r="R30" i="16"/>
  <c r="Q30" i="16"/>
  <c r="P30" i="16"/>
  <c r="O30" i="16"/>
  <c r="N30" i="16"/>
  <c r="M30" i="16"/>
  <c r="L30" i="16"/>
  <c r="I30" i="16"/>
  <c r="E30" i="16"/>
  <c r="D30" i="16"/>
  <c r="B30" i="16"/>
  <c r="A30" i="16"/>
  <c r="V29" i="16"/>
  <c r="U29" i="16"/>
  <c r="T29" i="16"/>
  <c r="S29" i="16"/>
  <c r="R29" i="16"/>
  <c r="Q29" i="16"/>
  <c r="P29" i="16"/>
  <c r="O29" i="16"/>
  <c r="N29" i="16"/>
  <c r="M29" i="16"/>
  <c r="L29" i="16"/>
  <c r="I29" i="16"/>
  <c r="E29" i="16"/>
  <c r="D29" i="16"/>
  <c r="B29" i="16"/>
  <c r="A29" i="16"/>
  <c r="V28" i="16"/>
  <c r="U28" i="16"/>
  <c r="T28" i="16"/>
  <c r="S28" i="16"/>
  <c r="R28" i="16"/>
  <c r="Q28" i="16"/>
  <c r="P28" i="16"/>
  <c r="O28" i="16"/>
  <c r="N28" i="16"/>
  <c r="M28" i="16"/>
  <c r="L28" i="16"/>
  <c r="I28" i="16"/>
  <c r="E28" i="16"/>
  <c r="D28" i="16"/>
  <c r="B28" i="16"/>
  <c r="A28" i="16"/>
  <c r="V27" i="16"/>
  <c r="U27" i="16"/>
  <c r="T27" i="16"/>
  <c r="S27" i="16"/>
  <c r="R27" i="16"/>
  <c r="Q27" i="16"/>
  <c r="P27" i="16"/>
  <c r="O27" i="16"/>
  <c r="N27" i="16"/>
  <c r="M27" i="16"/>
  <c r="L27" i="16"/>
  <c r="I27" i="16"/>
  <c r="E27" i="16"/>
  <c r="D27" i="16"/>
  <c r="B27" i="16"/>
  <c r="A27" i="16"/>
  <c r="V26" i="16"/>
  <c r="U26" i="16"/>
  <c r="T26" i="16"/>
  <c r="S26" i="16"/>
  <c r="R26" i="16"/>
  <c r="Q26" i="16"/>
  <c r="P26" i="16"/>
  <c r="O26" i="16"/>
  <c r="N26" i="16"/>
  <c r="M26" i="16"/>
  <c r="L26" i="16"/>
  <c r="I26" i="16"/>
  <c r="E26" i="16"/>
  <c r="D26" i="16"/>
  <c r="B26" i="16"/>
  <c r="A26" i="16"/>
  <c r="V25" i="16"/>
  <c r="U25" i="16"/>
  <c r="T25" i="16"/>
  <c r="S25" i="16"/>
  <c r="R25" i="16"/>
  <c r="Q25" i="16"/>
  <c r="P25" i="16"/>
  <c r="O25" i="16"/>
  <c r="N25" i="16"/>
  <c r="M25" i="16"/>
  <c r="L25" i="16"/>
  <c r="I25" i="16"/>
  <c r="E25" i="16"/>
  <c r="D25" i="16"/>
  <c r="B25" i="16"/>
  <c r="A25" i="16"/>
  <c r="V24" i="16"/>
  <c r="U24" i="16"/>
  <c r="T24" i="16"/>
  <c r="S24" i="16"/>
  <c r="R24" i="16"/>
  <c r="Q24" i="16"/>
  <c r="P24" i="16"/>
  <c r="O24" i="16"/>
  <c r="N24" i="16"/>
  <c r="M24" i="16"/>
  <c r="L24" i="16"/>
  <c r="I24" i="16"/>
  <c r="E24" i="16"/>
  <c r="D24" i="16"/>
  <c r="B24" i="16"/>
  <c r="A24" i="16"/>
  <c r="V23" i="16"/>
  <c r="U23" i="16"/>
  <c r="T23" i="16"/>
  <c r="S23" i="16"/>
  <c r="R23" i="16"/>
  <c r="Q23" i="16"/>
  <c r="P23" i="16"/>
  <c r="O23" i="16"/>
  <c r="N23" i="16"/>
  <c r="M23" i="16"/>
  <c r="L23" i="16"/>
  <c r="I23" i="16"/>
  <c r="E23" i="16"/>
  <c r="D23" i="16"/>
  <c r="B23" i="16"/>
  <c r="A23" i="16"/>
  <c r="V22" i="16"/>
  <c r="U22" i="16"/>
  <c r="T22" i="16"/>
  <c r="S22" i="16"/>
  <c r="R22" i="16"/>
  <c r="Q22" i="16"/>
  <c r="P22" i="16"/>
  <c r="O22" i="16"/>
  <c r="N22" i="16"/>
  <c r="M22" i="16"/>
  <c r="L22" i="16"/>
  <c r="I22" i="16"/>
  <c r="E22" i="16"/>
  <c r="D22" i="16"/>
  <c r="B22" i="16"/>
  <c r="A22" i="16"/>
  <c r="V21" i="16"/>
  <c r="U21" i="16"/>
  <c r="T21" i="16"/>
  <c r="S21" i="16"/>
  <c r="R21" i="16"/>
  <c r="Q21" i="16"/>
  <c r="P21" i="16"/>
  <c r="O21" i="16"/>
  <c r="N21" i="16"/>
  <c r="M21" i="16"/>
  <c r="L21" i="16"/>
  <c r="I21" i="16"/>
  <c r="E21" i="16"/>
  <c r="D21" i="16"/>
  <c r="B21" i="16"/>
  <c r="A21" i="16"/>
  <c r="V19" i="16"/>
  <c r="U19" i="16"/>
  <c r="T19" i="16"/>
  <c r="S19" i="16"/>
  <c r="R19" i="16"/>
  <c r="Q19" i="16"/>
  <c r="P19" i="16"/>
  <c r="O19" i="16"/>
  <c r="N19" i="16"/>
  <c r="M19" i="16"/>
  <c r="L19" i="16"/>
  <c r="I19" i="16"/>
  <c r="E19" i="16"/>
  <c r="D19" i="16"/>
  <c r="B19" i="16"/>
  <c r="A19" i="16"/>
  <c r="V18" i="16"/>
  <c r="U18" i="16"/>
  <c r="T18" i="16"/>
  <c r="S18" i="16"/>
  <c r="R18" i="16"/>
  <c r="Q18" i="16"/>
  <c r="P18" i="16"/>
  <c r="O18" i="16"/>
  <c r="N18" i="16"/>
  <c r="M18" i="16"/>
  <c r="L18" i="16"/>
  <c r="I18" i="16"/>
  <c r="E18" i="16"/>
  <c r="D18" i="16"/>
  <c r="B18" i="16"/>
  <c r="A18" i="16"/>
  <c r="V17" i="16"/>
  <c r="U17" i="16"/>
  <c r="T17" i="16"/>
  <c r="S17" i="16"/>
  <c r="R17" i="16"/>
  <c r="Q17" i="16"/>
  <c r="P17" i="16"/>
  <c r="O17" i="16"/>
  <c r="N17" i="16"/>
  <c r="M17" i="16"/>
  <c r="L17" i="16"/>
  <c r="I17" i="16"/>
  <c r="E17" i="16"/>
  <c r="D17" i="16"/>
  <c r="B17" i="16"/>
  <c r="A17" i="16"/>
  <c r="V16" i="16"/>
  <c r="U16" i="16"/>
  <c r="T16" i="16"/>
  <c r="S16" i="16"/>
  <c r="R16" i="16"/>
  <c r="Q16" i="16"/>
  <c r="P16" i="16"/>
  <c r="O16" i="16"/>
  <c r="N16" i="16"/>
  <c r="M16" i="16"/>
  <c r="L16" i="16"/>
  <c r="I16" i="16"/>
  <c r="E16" i="16"/>
  <c r="D16" i="16"/>
  <c r="B16" i="16"/>
  <c r="A16" i="16"/>
  <c r="V15" i="16"/>
  <c r="U15" i="16"/>
  <c r="T15" i="16"/>
  <c r="S15" i="16"/>
  <c r="R15" i="16"/>
  <c r="Q15" i="16"/>
  <c r="P15" i="16"/>
  <c r="O15" i="16"/>
  <c r="N15" i="16"/>
  <c r="M15" i="16"/>
  <c r="L15" i="16"/>
  <c r="I15" i="16"/>
  <c r="E15" i="16"/>
  <c r="D15" i="16"/>
  <c r="B15" i="16"/>
  <c r="A15" i="16"/>
  <c r="V14" i="16"/>
  <c r="U14" i="16"/>
  <c r="T14" i="16"/>
  <c r="S14" i="16"/>
  <c r="R14" i="16"/>
  <c r="Q14" i="16"/>
  <c r="P14" i="16"/>
  <c r="O14" i="16"/>
  <c r="N14" i="16"/>
  <c r="M14" i="16"/>
  <c r="L14" i="16"/>
  <c r="I14" i="16"/>
  <c r="E14" i="16"/>
  <c r="D14" i="16"/>
  <c r="B14" i="16"/>
  <c r="A14" i="16"/>
  <c r="V13" i="16"/>
  <c r="U13" i="16"/>
  <c r="T13" i="16"/>
  <c r="S13" i="16"/>
  <c r="R13" i="16"/>
  <c r="Q13" i="16"/>
  <c r="P13" i="16"/>
  <c r="O13" i="16"/>
  <c r="N13" i="16"/>
  <c r="M13" i="16"/>
  <c r="L13" i="16"/>
  <c r="I13" i="16"/>
  <c r="E13" i="16"/>
  <c r="D13" i="16"/>
  <c r="B13" i="16"/>
  <c r="A13" i="16"/>
  <c r="V12" i="16"/>
  <c r="U12" i="16"/>
  <c r="T12" i="16"/>
  <c r="S12" i="16"/>
  <c r="R12" i="16"/>
  <c r="Q12" i="16"/>
  <c r="P12" i="16"/>
  <c r="O12" i="16"/>
  <c r="N12" i="16"/>
  <c r="M12" i="16"/>
  <c r="L12" i="16"/>
  <c r="I12" i="16"/>
  <c r="E12" i="16"/>
  <c r="D12" i="16"/>
  <c r="B12" i="16"/>
  <c r="A12" i="16"/>
  <c r="V11" i="16"/>
  <c r="U11" i="16"/>
  <c r="T11" i="16"/>
  <c r="S11" i="16"/>
  <c r="R11" i="16"/>
  <c r="Q11" i="16"/>
  <c r="P11" i="16"/>
  <c r="O11" i="16"/>
  <c r="N11" i="16"/>
  <c r="M11" i="16"/>
  <c r="L11" i="16"/>
  <c r="I11" i="16"/>
  <c r="E11" i="16"/>
  <c r="D11" i="16"/>
  <c r="B11" i="16"/>
  <c r="A11" i="16"/>
  <c r="V10" i="16"/>
  <c r="U10" i="16"/>
  <c r="T10" i="16"/>
  <c r="S10" i="16"/>
  <c r="R10" i="16"/>
  <c r="Q10" i="16"/>
  <c r="P10" i="16"/>
  <c r="O10" i="16"/>
  <c r="N10" i="16"/>
  <c r="M10" i="16"/>
  <c r="L10" i="16"/>
  <c r="I10" i="16"/>
  <c r="E10" i="16"/>
  <c r="D10" i="16"/>
  <c r="B10" i="16"/>
  <c r="A10" i="16"/>
  <c r="V9" i="16"/>
  <c r="U9" i="16"/>
  <c r="T9" i="16"/>
  <c r="S9" i="16"/>
  <c r="R9" i="16"/>
  <c r="Q9" i="16"/>
  <c r="P9" i="16"/>
  <c r="O9" i="16"/>
  <c r="N9" i="16"/>
  <c r="M9" i="16"/>
  <c r="L9" i="16"/>
  <c r="I9" i="16"/>
  <c r="E9" i="16"/>
  <c r="D9" i="16"/>
  <c r="B9" i="16"/>
  <c r="A9" i="16"/>
  <c r="V8" i="16"/>
  <c r="U8" i="16"/>
  <c r="T8" i="16"/>
  <c r="S8" i="16"/>
  <c r="R8" i="16"/>
  <c r="Q8" i="16"/>
  <c r="P8" i="16"/>
  <c r="O8" i="16"/>
  <c r="N8" i="16"/>
  <c r="M8" i="16"/>
  <c r="L8" i="16"/>
  <c r="I8" i="16"/>
  <c r="E8" i="16"/>
  <c r="D8" i="16"/>
  <c r="B8" i="16"/>
  <c r="A8" i="16"/>
  <c r="V7" i="16"/>
  <c r="U7" i="16"/>
  <c r="T7" i="16"/>
  <c r="S7" i="16"/>
  <c r="R7" i="16"/>
  <c r="Q7" i="16"/>
  <c r="P7" i="16"/>
  <c r="O7" i="16"/>
  <c r="N7" i="16"/>
  <c r="M7" i="16"/>
  <c r="L7" i="16"/>
  <c r="I7" i="16"/>
  <c r="E7" i="16"/>
  <c r="D7" i="16"/>
  <c r="B7" i="16"/>
  <c r="A7" i="16"/>
  <c r="V6" i="16"/>
  <c r="U6" i="16"/>
  <c r="T6" i="16"/>
  <c r="S6" i="16"/>
  <c r="R6" i="16"/>
  <c r="Q6" i="16"/>
  <c r="P6" i="16"/>
  <c r="O6" i="16"/>
  <c r="N6" i="16"/>
  <c r="M6" i="16"/>
  <c r="L6" i="16"/>
  <c r="I6" i="16"/>
  <c r="E6" i="16"/>
  <c r="D6" i="16"/>
  <c r="B6" i="16"/>
  <c r="A6" i="16"/>
  <c r="V5" i="16"/>
  <c r="U5" i="16"/>
  <c r="T5" i="16"/>
  <c r="S5" i="16"/>
  <c r="R5" i="16"/>
  <c r="Q5" i="16"/>
  <c r="P5" i="16"/>
  <c r="O5" i="16"/>
  <c r="N5" i="16"/>
  <c r="M5" i="16"/>
  <c r="L5" i="16"/>
  <c r="I5" i="16"/>
  <c r="E5" i="16"/>
  <c r="D5" i="16"/>
  <c r="B5" i="16"/>
  <c r="A5" i="16"/>
  <c r="D100" i="1"/>
  <c r="X100" i="1" s="1"/>
  <c r="Z100" i="1" s="1"/>
  <c r="D99" i="1"/>
  <c r="C73" i="16" s="1"/>
  <c r="D98" i="1"/>
  <c r="C72" i="16" s="1"/>
  <c r="D97" i="1"/>
  <c r="C71" i="16" s="1"/>
  <c r="D96" i="1"/>
  <c r="C70" i="16" s="1"/>
  <c r="D64" i="1"/>
  <c r="C38" i="16" s="1"/>
  <c r="D34" i="1"/>
  <c r="Z34" i="1" s="1"/>
  <c r="C7" i="16"/>
  <c r="D48" i="1"/>
  <c r="C21" i="16" s="1"/>
  <c r="D36" i="1"/>
  <c r="C9" i="16" s="1"/>
  <c r="D32" i="1"/>
  <c r="C5" i="16" s="1"/>
  <c r="D37" i="1"/>
  <c r="Z37" i="1" s="1"/>
  <c r="D33" i="1"/>
  <c r="Z33" i="1" s="1"/>
  <c r="D35" i="1"/>
  <c r="C8" i="16" s="1"/>
  <c r="D38" i="1"/>
  <c r="C11" i="16" s="1"/>
  <c r="D39" i="1"/>
  <c r="C12" i="16" s="1"/>
  <c r="D40" i="1"/>
  <c r="C13" i="16" s="1"/>
  <c r="D41" i="1"/>
  <c r="C14" i="16" s="1"/>
  <c r="D46" i="1"/>
  <c r="C19" i="16" s="1"/>
  <c r="D45" i="1"/>
  <c r="C18" i="16" s="1"/>
  <c r="D44" i="1"/>
  <c r="Z44" i="1" s="1"/>
  <c r="D43" i="1"/>
  <c r="C16" i="16" s="1"/>
  <c r="D42" i="1"/>
  <c r="Z42" i="1" s="1"/>
  <c r="C105" i="1"/>
  <c r="Z105" i="1" s="1"/>
  <c r="F22" i="1"/>
  <c r="D83" i="1"/>
  <c r="Z83" i="1" s="1"/>
  <c r="D84" i="1"/>
  <c r="C58" i="16" s="1"/>
  <c r="D85" i="1"/>
  <c r="Z85" i="1" s="1"/>
  <c r="D86" i="1"/>
  <c r="C60" i="16" s="1"/>
  <c r="D87" i="1"/>
  <c r="C61" i="16" s="1"/>
  <c r="D88" i="1"/>
  <c r="Z88" i="1" s="1"/>
  <c r="D89" i="1"/>
  <c r="Z89" i="1" s="1"/>
  <c r="D90" i="1"/>
  <c r="Z90" i="1" s="1"/>
  <c r="D91" i="1"/>
  <c r="Z91" i="1" s="1"/>
  <c r="D92" i="1"/>
  <c r="Z92" i="1" s="1"/>
  <c r="D93" i="1"/>
  <c r="C67" i="16" s="1"/>
  <c r="D94" i="1"/>
  <c r="Z94" i="1" s="1"/>
  <c r="Y14" i="1"/>
  <c r="M1" i="16" s="1"/>
  <c r="T18" i="1"/>
  <c r="T17" i="1"/>
  <c r="T15" i="1"/>
  <c r="Y27" i="1"/>
  <c r="S75" i="16" s="1"/>
  <c r="D81" i="1"/>
  <c r="C55" i="16" s="1"/>
  <c r="D82" i="1"/>
  <c r="C56" i="16" s="1"/>
  <c r="D80" i="1"/>
  <c r="Z80" i="1" s="1"/>
  <c r="D65" i="1"/>
  <c r="Z65" i="1" s="1"/>
  <c r="D66" i="1"/>
  <c r="Z66" i="1" s="1"/>
  <c r="D67" i="1"/>
  <c r="C41" i="16" s="1"/>
  <c r="D68" i="1"/>
  <c r="Z68" i="1" s="1"/>
  <c r="D69" i="1"/>
  <c r="C43" i="16" s="1"/>
  <c r="D70" i="1"/>
  <c r="C44" i="16" s="1"/>
  <c r="D71" i="1"/>
  <c r="C45" i="16" s="1"/>
  <c r="D72" i="1"/>
  <c r="Z72" i="1" s="1"/>
  <c r="D73" i="1"/>
  <c r="C47" i="16" s="1"/>
  <c r="D74" i="1"/>
  <c r="Z74" i="1" s="1"/>
  <c r="D75" i="1"/>
  <c r="Z75" i="1" s="1"/>
  <c r="D76" i="1"/>
  <c r="Z76" i="1" s="1"/>
  <c r="D77" i="1"/>
  <c r="Z77" i="1" s="1"/>
  <c r="D78" i="1"/>
  <c r="Z78" i="1" s="1"/>
  <c r="D62" i="1"/>
  <c r="Z62" i="1" s="1"/>
  <c r="D59" i="1"/>
  <c r="Z59" i="1" s="1"/>
  <c r="D60" i="1"/>
  <c r="Z60" i="1" s="1"/>
  <c r="D61" i="1"/>
  <c r="C34" i="16" s="1"/>
  <c r="D49" i="1"/>
  <c r="C22" i="16" s="1"/>
  <c r="D50" i="1"/>
  <c r="C23" i="16" s="1"/>
  <c r="D51" i="1"/>
  <c r="Z51" i="1" s="1"/>
  <c r="D52" i="1"/>
  <c r="Z52" i="1" s="1"/>
  <c r="D53" i="1"/>
  <c r="C26" i="16" s="1"/>
  <c r="D54" i="1"/>
  <c r="Z54" i="1" s="1"/>
  <c r="D55" i="1"/>
  <c r="Z55" i="1" s="1"/>
  <c r="D56" i="1"/>
  <c r="C29" i="16" s="1"/>
  <c r="D57" i="1"/>
  <c r="C30" i="16" s="1"/>
  <c r="D58" i="1"/>
  <c r="C31" i="16" s="1"/>
  <c r="C106" i="1"/>
  <c r="X97" i="1"/>
  <c r="Z96" i="1"/>
  <c r="Z82" i="1"/>
  <c r="O26" i="1"/>
  <c r="F26" i="1"/>
  <c r="F25" i="1"/>
  <c r="F24" i="1"/>
  <c r="O23" i="1"/>
  <c r="F23" i="1"/>
  <c r="O22" i="1"/>
  <c r="U109" i="1"/>
  <c r="T14" i="1"/>
  <c r="C57" i="16" l="1"/>
  <c r="Z56" i="1"/>
  <c r="Z35" i="1"/>
  <c r="Z64" i="1"/>
  <c r="C40" i="16"/>
  <c r="Z81" i="1"/>
  <c r="Z50" i="1"/>
  <c r="Z70" i="1"/>
  <c r="C50" i="16"/>
  <c r="C39" i="16"/>
  <c r="C33" i="16"/>
  <c r="Z48" i="1"/>
  <c r="Z61" i="1"/>
  <c r="C32" i="16"/>
  <c r="Z49" i="1"/>
  <c r="C6" i="16"/>
  <c r="C74" i="16"/>
  <c r="C10" i="16"/>
  <c r="C42" i="16"/>
  <c r="L94" i="1"/>
  <c r="K68" i="16" s="1"/>
  <c r="L81" i="1"/>
  <c r="K55" i="16" s="1"/>
  <c r="L82" i="1"/>
  <c r="K56" i="16" s="1"/>
  <c r="L83" i="1"/>
  <c r="K57" i="16" s="1"/>
  <c r="L80" i="1"/>
  <c r="K54" i="16" s="1"/>
  <c r="L84" i="1"/>
  <c r="K58" i="16" s="1"/>
  <c r="L85" i="1"/>
  <c r="K59" i="16" s="1"/>
  <c r="L86" i="1"/>
  <c r="K60" i="16" s="1"/>
  <c r="L87" i="1"/>
  <c r="K61" i="16" s="1"/>
  <c r="L88" i="1"/>
  <c r="K62" i="16" s="1"/>
  <c r="L89" i="1"/>
  <c r="K63" i="16" s="1"/>
  <c r="L90" i="1"/>
  <c r="K64" i="16" s="1"/>
  <c r="L93" i="1"/>
  <c r="K67" i="16" s="1"/>
  <c r="L91" i="1"/>
  <c r="K65" i="16" s="1"/>
  <c r="L92" i="1"/>
  <c r="K66" i="16" s="1"/>
  <c r="L98" i="1"/>
  <c r="K72" i="16" s="1"/>
  <c r="L99" i="1"/>
  <c r="K73" i="16" s="1"/>
  <c r="L100" i="1"/>
  <c r="K74" i="16" s="1"/>
  <c r="L97" i="1"/>
  <c r="K71" i="16" s="1"/>
  <c r="L96" i="1"/>
  <c r="K70" i="16" s="1"/>
  <c r="C62" i="16"/>
  <c r="Z87" i="1"/>
  <c r="Z93" i="1"/>
  <c r="L62" i="1"/>
  <c r="K35" i="16" s="1"/>
  <c r="L61" i="1"/>
  <c r="K34" i="16" s="1"/>
  <c r="L60" i="1"/>
  <c r="K33" i="16" s="1"/>
  <c r="L59" i="1"/>
  <c r="K32" i="16" s="1"/>
  <c r="L48" i="1"/>
  <c r="K21" i="16" s="1"/>
  <c r="L58" i="1"/>
  <c r="K31" i="16" s="1"/>
  <c r="L57" i="1"/>
  <c r="K30" i="16" s="1"/>
  <c r="L56" i="1"/>
  <c r="K29" i="16" s="1"/>
  <c r="L55" i="1"/>
  <c r="K28" i="16" s="1"/>
  <c r="L54" i="1"/>
  <c r="K27" i="16" s="1"/>
  <c r="L53" i="1"/>
  <c r="K26" i="16" s="1"/>
  <c r="L52" i="1"/>
  <c r="K25" i="16" s="1"/>
  <c r="L51" i="1"/>
  <c r="K24" i="16" s="1"/>
  <c r="L50" i="1"/>
  <c r="K23" i="16" s="1"/>
  <c r="L49" i="1"/>
  <c r="K22" i="16" s="1"/>
  <c r="Z58" i="1"/>
  <c r="Z106" i="1"/>
  <c r="C104" i="1"/>
  <c r="Y104" i="1" s="1"/>
  <c r="C25" i="16"/>
  <c r="Z57" i="1"/>
  <c r="C35" i="16"/>
  <c r="Z36" i="1"/>
  <c r="C59" i="16"/>
  <c r="X99" i="1"/>
  <c r="Z99" i="1" s="1"/>
  <c r="C27" i="16"/>
  <c r="Z46" i="1"/>
  <c r="Z53" i="1"/>
  <c r="Z67" i="1"/>
  <c r="C24" i="16"/>
  <c r="X98" i="1"/>
  <c r="Z98" i="1" s="1"/>
  <c r="Z32" i="1"/>
  <c r="C54" i="16"/>
  <c r="C28" i="16"/>
  <c r="Z97" i="1"/>
  <c r="Z38" i="1"/>
  <c r="C17" i="16"/>
  <c r="Z45" i="1"/>
  <c r="Z73" i="1"/>
  <c r="C46" i="16"/>
  <c r="Z43" i="1"/>
  <c r="Z39" i="1"/>
  <c r="L64" i="1"/>
  <c r="K38" i="16" s="1"/>
  <c r="C65" i="16"/>
  <c r="Z86" i="1"/>
  <c r="C64" i="16"/>
  <c r="C68" i="16"/>
  <c r="C66" i="16"/>
  <c r="Z84" i="1"/>
  <c r="C63" i="16"/>
  <c r="L35" i="1"/>
  <c r="K8" i="16" s="1"/>
  <c r="C48" i="16"/>
  <c r="C52" i="16"/>
  <c r="Z71" i="1"/>
  <c r="Z69" i="1"/>
  <c r="C49" i="16"/>
  <c r="C51" i="16"/>
  <c r="Z41" i="1"/>
  <c r="C102" i="1"/>
  <c r="C103" i="1" s="1"/>
  <c r="C15" i="16"/>
  <c r="Z40" i="1"/>
  <c r="L76" i="1"/>
  <c r="K50" i="16" s="1"/>
  <c r="L67" i="1"/>
  <c r="K41" i="16" s="1"/>
  <c r="L39" i="1"/>
  <c r="K12" i="16" s="1"/>
  <c r="L70" i="1"/>
  <c r="K44" i="16" s="1"/>
  <c r="L77" i="1"/>
  <c r="K51" i="16" s="1"/>
  <c r="L69" i="1"/>
  <c r="K43" i="16" s="1"/>
  <c r="L41" i="1"/>
  <c r="K14" i="16" s="1"/>
  <c r="L68" i="1"/>
  <c r="K42" i="16" s="1"/>
  <c r="L43" i="1"/>
  <c r="K16" i="16" s="1"/>
  <c r="L75" i="1"/>
  <c r="K49" i="16" s="1"/>
  <c r="L36" i="1"/>
  <c r="K9" i="16" s="1"/>
  <c r="L66" i="1"/>
  <c r="K40" i="16" s="1"/>
  <c r="L32" i="1"/>
  <c r="K5" i="16" s="1"/>
  <c r="L65" i="1"/>
  <c r="K39" i="16" s="1"/>
  <c r="L38" i="1"/>
  <c r="K11" i="16" s="1"/>
  <c r="L72" i="1"/>
  <c r="K46" i="16" s="1"/>
  <c r="L44" i="1"/>
  <c r="K17" i="16" s="1"/>
  <c r="L45" i="1"/>
  <c r="K18" i="16" s="1"/>
  <c r="L46" i="1"/>
  <c r="K19" i="16" s="1"/>
  <c r="L73" i="1"/>
  <c r="K47" i="16" s="1"/>
  <c r="L40" i="1"/>
  <c r="K13" i="16" s="1"/>
  <c r="L34" i="1"/>
  <c r="K7" i="16" s="1"/>
  <c r="L33" i="1"/>
  <c r="K6" i="16" s="1"/>
  <c r="L71" i="1"/>
  <c r="K45" i="16" s="1"/>
  <c r="L74" i="1"/>
  <c r="K48" i="16" s="1"/>
  <c r="L37" i="1"/>
  <c r="K10" i="16" s="1"/>
  <c r="L42" i="1"/>
  <c r="K15" i="16" s="1"/>
  <c r="L78" i="1"/>
  <c r="K52" i="16" s="1"/>
  <c r="Y17" i="1"/>
  <c r="M2" i="16" s="1"/>
  <c r="Y103" i="1" l="1"/>
  <c r="Z103" i="1" s="1"/>
  <c r="C75" i="16"/>
  <c r="Z104" i="1"/>
  <c r="Z107" i="1" l="1"/>
  <c r="Z109" i="1" s="1"/>
  <c r="Z111" i="1" s="1"/>
  <c r="U111" i="1" l="1"/>
  <c r="T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R27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 xml:space="preserve">A.- 2 a 5 días hábiles (Inv. Físico en Gdl Sin Bordado)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B.- 5 a 8 días hábiles (Inv. Físico, Con Bordado)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C.- 5 a 15 días hábiles (Compras, (casco, fajas, etc.) + Ponchado Nuevo y Bordado)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D.- 4 a 6 semanas (Producción sin Bordado)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E.- 6 a 8 semanas (Producción Especial con bordado)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F.- 8 a 10 semanas (Producción Especial con Moldes Nuevos)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X.- Solo para facturar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"Todos los pedidos que lleven paquetitos de personalizados son mas 2 días mas de embarque"</t>
        </r>
      </text>
    </comment>
  </commentList>
</comments>
</file>

<file path=xl/sharedStrings.xml><?xml version="1.0" encoding="utf-8"?>
<sst xmlns="http://schemas.openxmlformats.org/spreadsheetml/2006/main" count="4024" uniqueCount="1800">
  <si>
    <t>TOTAL</t>
  </si>
  <si>
    <t>SUBTOTAL</t>
  </si>
  <si>
    <t>IVA</t>
  </si>
  <si>
    <t>ESTADO:</t>
  </si>
  <si>
    <t>ORDEN DE BORDADO</t>
  </si>
  <si>
    <t>SERVICIO DE BORDADO PERSONALIZADO</t>
  </si>
  <si>
    <t>TOTAL DE PIEZAS PERSONALIZADAS</t>
  </si>
  <si>
    <t>Cant.</t>
  </si>
  <si>
    <t>PRECIO</t>
  </si>
  <si>
    <t>COLONIA:</t>
  </si>
  <si>
    <t>D</t>
  </si>
  <si>
    <t>A</t>
  </si>
  <si>
    <t>B</t>
  </si>
  <si>
    <t>C</t>
  </si>
  <si>
    <t>E</t>
  </si>
  <si>
    <t>F</t>
  </si>
  <si>
    <t>VENDEDOR AUTORIZA</t>
  </si>
  <si>
    <t>ESPALDA ALTA</t>
  </si>
  <si>
    <t>MANGA IZQUIERDA</t>
  </si>
  <si>
    <t>MANGA DERECHA</t>
  </si>
  <si>
    <t>FRENTE DERECHO</t>
  </si>
  <si>
    <t>FRENTE IZQUIERDO</t>
  </si>
  <si>
    <t>"No hay cambios en pedidos una vez que hayan sido confirmados. No hay devoluciones en mercancía bordada. La fecha de embarque puede incrementarse dependiendo de la disponibilidad del inventario"</t>
  </si>
  <si>
    <t>BORDADO</t>
  </si>
  <si>
    <t>-</t>
  </si>
  <si>
    <t>Tipo de Prenda</t>
  </si>
  <si>
    <t>Color</t>
  </si>
  <si>
    <t>BOTA</t>
  </si>
  <si>
    <t>AZUL</t>
  </si>
  <si>
    <t>CAMISA</t>
  </si>
  <si>
    <t>BLANCO</t>
  </si>
  <si>
    <t>MARINO</t>
  </si>
  <si>
    <t>CHALECO</t>
  </si>
  <si>
    <t>URUGUAY</t>
  </si>
  <si>
    <t>NEGRO</t>
  </si>
  <si>
    <t>BOLIVIA</t>
  </si>
  <si>
    <t>ARENA</t>
  </si>
  <si>
    <t>CHAMARRA</t>
  </si>
  <si>
    <t>FERROMEX</t>
  </si>
  <si>
    <t>GRIS</t>
  </si>
  <si>
    <t>CAQUI</t>
  </si>
  <si>
    <t>BAJA_CALIFORNIA</t>
  </si>
  <si>
    <t>BOLIVIA_SPORT</t>
  </si>
  <si>
    <t>SUDADERA</t>
  </si>
  <si>
    <t>IGNIFUGA</t>
  </si>
  <si>
    <t>ROJO/BLANCO</t>
  </si>
  <si>
    <t>NARANJA</t>
  </si>
  <si>
    <t>MEDICO</t>
  </si>
  <si>
    <t>CIELO</t>
  </si>
  <si>
    <t>FILIPINA</t>
  </si>
  <si>
    <t>PANTALON</t>
  </si>
  <si>
    <t>NEGRO/BLANCO</t>
  </si>
  <si>
    <t>ROJO</t>
  </si>
  <si>
    <t>VINO</t>
  </si>
  <si>
    <t>TURQUESA</t>
  </si>
  <si>
    <t>REY</t>
  </si>
  <si>
    <t>DRY_FIT</t>
  </si>
  <si>
    <t>DRY_FIT_PREMIUM</t>
  </si>
  <si>
    <t>CASACA</t>
  </si>
  <si>
    <t>CHEF</t>
  </si>
  <si>
    <t>CUBREBOCAS</t>
  </si>
  <si>
    <t>CORBATA</t>
  </si>
  <si>
    <t>LENTES_DE_SEGURIDAD</t>
  </si>
  <si>
    <t>BLUSA</t>
  </si>
  <si>
    <t>CHAMARRA_DAMA</t>
  </si>
  <si>
    <t>PANTALON_DAMA</t>
  </si>
  <si>
    <t>Código</t>
  </si>
  <si>
    <t>Buscadores (Google)</t>
  </si>
  <si>
    <t>Redes Sociales</t>
  </si>
  <si>
    <t>Chat Online</t>
  </si>
  <si>
    <t>K</t>
  </si>
  <si>
    <t>FRENTE IZQUIERDO PANTALÓN</t>
  </si>
  <si>
    <t>BATA</t>
  </si>
  <si>
    <t>MIL_RAYAS_GRUESAS</t>
  </si>
  <si>
    <t>OXFORD_THAI</t>
  </si>
  <si>
    <t>BLUE</t>
  </si>
  <si>
    <t>BATA_DAMA</t>
  </si>
  <si>
    <t>ATENAS</t>
  </si>
  <si>
    <t>BORCEGUI_DIELECTRICA_CON_CASCO_DE_POLIAMIDA</t>
  </si>
  <si>
    <t>GRIS_OXFORD</t>
  </si>
  <si>
    <t>NAVY</t>
  </si>
  <si>
    <t>INDUSTRIAL_MEZCLILLA</t>
  </si>
  <si>
    <t>HULE_SIN_CASQUILLO_JARDINERO</t>
  </si>
  <si>
    <t>CAMISOLA</t>
  </si>
  <si>
    <t>CAMISOLA_DAMA</t>
  </si>
  <si>
    <t>GRIS_JASPE</t>
  </si>
  <si>
    <t>CHALECO_DE_SEGURIDAD</t>
  </si>
  <si>
    <t>CUADROS_THAI</t>
  </si>
  <si>
    <t>GRIS_CARBON</t>
  </si>
  <si>
    <t>STRETCH_CORTE_RECTO</t>
  </si>
  <si>
    <t>FILIPINA_DAMA</t>
  </si>
  <si>
    <t>FAJA</t>
  </si>
  <si>
    <t>PURPLE</t>
  </si>
  <si>
    <t>PLAYERA_DAMA</t>
  </si>
  <si>
    <t>ROMPEVIENTOS_DAMA</t>
  </si>
  <si>
    <t>OVEROL</t>
  </si>
  <si>
    <t>MEZCLILLA_4_OZ</t>
  </si>
  <si>
    <t>PLAYERA</t>
  </si>
  <si>
    <t>ROMPEVIENTOS</t>
  </si>
  <si>
    <t>FOTOGRAFO</t>
  </si>
  <si>
    <t>MEDELLIN</t>
  </si>
  <si>
    <t>CASCO</t>
  </si>
  <si>
    <t>COFIAS</t>
  </si>
  <si>
    <t>AMARILLO_NEON</t>
  </si>
  <si>
    <t>GORRO</t>
  </si>
  <si>
    <t>PROFESIONAL</t>
  </si>
  <si>
    <t>GRIS_PERLA</t>
  </si>
  <si>
    <t>GUANTES</t>
  </si>
  <si>
    <t>BRIGADISTA</t>
  </si>
  <si>
    <t>MALLA_Y_REFLEJANTE</t>
  </si>
  <si>
    <t>MANDIL</t>
  </si>
  <si>
    <t>UNIVERSAL</t>
  </si>
  <si>
    <t>NARANJA_NEON</t>
  </si>
  <si>
    <t>AMARILLO</t>
  </si>
  <si>
    <t>W500</t>
  </si>
  <si>
    <t>W506</t>
  </si>
  <si>
    <t>PLASCENCIA</t>
  </si>
  <si>
    <t>REFORZADA</t>
  </si>
  <si>
    <t>TRIPLE_AJUSTADOR_CON_REFUERZO</t>
  </si>
  <si>
    <t>MEDICA</t>
  </si>
  <si>
    <t>P500</t>
  </si>
  <si>
    <t>CON_GORRO_Y_CIERRE</t>
  </si>
  <si>
    <t>TIPO_CACHUCHA_CON_MATRACA</t>
  </si>
  <si>
    <t>LA_TEQUILA</t>
  </si>
  <si>
    <t>POLIESTER</t>
  </si>
  <si>
    <t>NEGRO_BIES_BLANCO</t>
  </si>
  <si>
    <t>MEDIO_TERGAL</t>
  </si>
  <si>
    <t>FIUSHA</t>
  </si>
  <si>
    <t>LARGO</t>
  </si>
  <si>
    <t>CUELLO_V</t>
  </si>
  <si>
    <t>MANGA_LARGA_MIL_RAYAS_GRUESAS</t>
  </si>
  <si>
    <t>MANGA_LARGA_OXFORD_THAI</t>
  </si>
  <si>
    <t>MANGA_LARGA_CUADROS_THAI</t>
  </si>
  <si>
    <t>MANGA_LARGA_GRUPO_MEXICO</t>
  </si>
  <si>
    <t>MANGA_LARGA_MINERO_ANTICLORO</t>
  </si>
  <si>
    <t>MANGA_LARGA_INDUSTRIAL_GRUPO_MEXICO_TELA_IGNIFUGA</t>
  </si>
  <si>
    <t>MANGA_CORTA_CIRCUITO</t>
  </si>
  <si>
    <t>MANGA_LARGA_PEMEX</t>
  </si>
  <si>
    <t>MARINO/GRIS_OXFORD</t>
  </si>
  <si>
    <t>MANGA_LARGA_ANTI_MANCHAS</t>
  </si>
  <si>
    <t>A00077CIE</t>
  </si>
  <si>
    <t>A00082BLA</t>
  </si>
  <si>
    <t>A00082BLU</t>
  </si>
  <si>
    <t>A00082GRI</t>
  </si>
  <si>
    <t>A00481NAV</t>
  </si>
  <si>
    <t>A00338CAQ</t>
  </si>
  <si>
    <t>A00338GRO</t>
  </si>
  <si>
    <t>A00338MAR</t>
  </si>
  <si>
    <t>A00338NEG</t>
  </si>
  <si>
    <t>A00329MAR</t>
  </si>
  <si>
    <t>A00330AZU</t>
  </si>
  <si>
    <t>A00202MAR</t>
  </si>
  <si>
    <t>A00209MAR</t>
  </si>
  <si>
    <t>A00203MAR</t>
  </si>
  <si>
    <t>A00203NEG</t>
  </si>
  <si>
    <t>A00391MAR</t>
  </si>
  <si>
    <t>A00393NEG</t>
  </si>
  <si>
    <t>A00195MAR</t>
  </si>
  <si>
    <t>A00195NEG</t>
  </si>
  <si>
    <t>A00181MAR</t>
  </si>
  <si>
    <t>A00181NEG</t>
  </si>
  <si>
    <t>A00396MAR</t>
  </si>
  <si>
    <t>A00335BLA</t>
  </si>
  <si>
    <t>A00335MAR</t>
  </si>
  <si>
    <t>A00134CAQ</t>
  </si>
  <si>
    <t>A00134MAR</t>
  </si>
  <si>
    <t>A00066MAR</t>
  </si>
  <si>
    <t>A00150BLA</t>
  </si>
  <si>
    <t>A00784ROJ</t>
  </si>
  <si>
    <t>A00296GRO</t>
  </si>
  <si>
    <t>A00727GRO</t>
  </si>
  <si>
    <t>A00291MAR</t>
  </si>
  <si>
    <t>A00597MAR</t>
  </si>
  <si>
    <t>A00007MAR</t>
  </si>
  <si>
    <t>A00192ARE</t>
  </si>
  <si>
    <t>A00192MAR</t>
  </si>
  <si>
    <t>A00787MAR</t>
  </si>
  <si>
    <t>A00061NEG</t>
  </si>
  <si>
    <t>A00232NEG</t>
  </si>
  <si>
    <t>A00270MAR</t>
  </si>
  <si>
    <t>A00258NEG</t>
  </si>
  <si>
    <t>A00227BLA</t>
  </si>
  <si>
    <t>A00230BLA</t>
  </si>
  <si>
    <t>A00228NEG</t>
  </si>
  <si>
    <t>A00353BLA</t>
  </si>
  <si>
    <t>A00353GCA</t>
  </si>
  <si>
    <t>A00353GRI</t>
  </si>
  <si>
    <t>A00353MAR</t>
  </si>
  <si>
    <t>A00353NEG</t>
  </si>
  <si>
    <t>A00353ROJ</t>
  </si>
  <si>
    <t>A00369MAR</t>
  </si>
  <si>
    <t>A00348BLA</t>
  </si>
  <si>
    <t>A00348MAR</t>
  </si>
  <si>
    <t>A00348NEG</t>
  </si>
  <si>
    <t>A00348GRO</t>
  </si>
  <si>
    <t>A00442BLA</t>
  </si>
  <si>
    <t>A00442MAR</t>
  </si>
  <si>
    <t>A00442ROJ</t>
  </si>
  <si>
    <t>B00696AMN</t>
  </si>
  <si>
    <t>A00283NEGUNI</t>
  </si>
  <si>
    <t>A00282NEGUNI</t>
  </si>
  <si>
    <t>A00280NEGUNI</t>
  </si>
  <si>
    <t>A00280GRPUNI</t>
  </si>
  <si>
    <t>A00470BLAUNI</t>
  </si>
  <si>
    <t>A00512MARUNI</t>
  </si>
  <si>
    <t>A00017MAR</t>
  </si>
  <si>
    <t>A00667BLA</t>
  </si>
  <si>
    <t>A00032CIE</t>
  </si>
  <si>
    <t>A00032GRI</t>
  </si>
  <si>
    <t>A00032MAR</t>
  </si>
  <si>
    <t>A00037BLA</t>
  </si>
  <si>
    <t>A00037BLU</t>
  </si>
  <si>
    <t>A00037GRI</t>
  </si>
  <si>
    <t>A00037ROJ</t>
  </si>
  <si>
    <t>A00037PUR</t>
  </si>
  <si>
    <t>A00037NAV</t>
  </si>
  <si>
    <t>A00482BLU</t>
  </si>
  <si>
    <t>A00482GRI</t>
  </si>
  <si>
    <t>A00482NAV</t>
  </si>
  <si>
    <t>A00482VIN</t>
  </si>
  <si>
    <t>A00697AZU</t>
  </si>
  <si>
    <t>A00595CAQ</t>
  </si>
  <si>
    <t>A00129MAR</t>
  </si>
  <si>
    <t>A00187NEG</t>
  </si>
  <si>
    <t>A00186MAR</t>
  </si>
  <si>
    <t>A00186NEG</t>
  </si>
  <si>
    <t>A00217MAR</t>
  </si>
  <si>
    <t>A00217NEG</t>
  </si>
  <si>
    <t>A00484NEG</t>
  </si>
  <si>
    <t>A00515MAR</t>
  </si>
  <si>
    <t>A00592BLA</t>
  </si>
  <si>
    <t>A00592NEG</t>
  </si>
  <si>
    <t>A00378MAR</t>
  </si>
  <si>
    <t>A00378BLA</t>
  </si>
  <si>
    <t>A00378ROJ</t>
  </si>
  <si>
    <t>A00378NEG</t>
  </si>
  <si>
    <t>A00378GCA</t>
  </si>
  <si>
    <t>A00379MAR</t>
  </si>
  <si>
    <t>A00379VIN</t>
  </si>
  <si>
    <t>A00373BLA</t>
  </si>
  <si>
    <t>A00373GRO</t>
  </si>
  <si>
    <t>A00373MAR</t>
  </si>
  <si>
    <t>A00373NEG</t>
  </si>
  <si>
    <t>A00386MAR</t>
  </si>
  <si>
    <t>A00488BLA</t>
  </si>
  <si>
    <t>A00488MAR</t>
  </si>
  <si>
    <t>A00488ROJ</t>
  </si>
  <si>
    <t>A00392MAR</t>
  </si>
  <si>
    <t>A00301AZU</t>
  </si>
  <si>
    <t>A00300CAQ</t>
  </si>
  <si>
    <t>A00300MAR</t>
  </si>
  <si>
    <t>A00300NEG</t>
  </si>
  <si>
    <t>A00311CAQ</t>
  </si>
  <si>
    <t>A00311MAR</t>
  </si>
  <si>
    <t>A00311NEG</t>
  </si>
  <si>
    <t>A10007MAR</t>
  </si>
  <si>
    <t>A10077CIE</t>
  </si>
  <si>
    <t>A10082BLA</t>
  </si>
  <si>
    <t>A10082GRI</t>
  </si>
  <si>
    <t>A10082BLU</t>
  </si>
  <si>
    <t>A10481NAV</t>
  </si>
  <si>
    <t>A10134CAQ</t>
  </si>
  <si>
    <t>A10134MAR</t>
  </si>
  <si>
    <t>A10787MAR</t>
  </si>
  <si>
    <t>A10066MAR</t>
  </si>
  <si>
    <t>A10150BLA</t>
  </si>
  <si>
    <t>A10784ROJ</t>
  </si>
  <si>
    <t>A10192ARE</t>
  </si>
  <si>
    <t>A10192MAR</t>
  </si>
  <si>
    <t>A10181MAR</t>
  </si>
  <si>
    <t>A10181NEG</t>
  </si>
  <si>
    <t>A10195MAR</t>
  </si>
  <si>
    <t>A10195NEG</t>
  </si>
  <si>
    <t>A10203MAR</t>
  </si>
  <si>
    <t>A10203NEG</t>
  </si>
  <si>
    <t>A10202MAR</t>
  </si>
  <si>
    <t>A10209MAR</t>
  </si>
  <si>
    <t>A10232NEG</t>
  </si>
  <si>
    <t>A10296GRO</t>
  </si>
  <si>
    <t>A10727GRO</t>
  </si>
  <si>
    <t>A10291MAR</t>
  </si>
  <si>
    <t>A10597MAR</t>
  </si>
  <si>
    <t>A10353BLA</t>
  </si>
  <si>
    <t>A10353GRI</t>
  </si>
  <si>
    <t>A10353GCA</t>
  </si>
  <si>
    <t>A10353MAR</t>
  </si>
  <si>
    <t>A10353NEG</t>
  </si>
  <si>
    <t>A10353ROJ</t>
  </si>
  <si>
    <t>A10369MAR</t>
  </si>
  <si>
    <t>A10348BLA</t>
  </si>
  <si>
    <t>A10348GRO</t>
  </si>
  <si>
    <t>A10348MAR</t>
  </si>
  <si>
    <t>A10348NEG</t>
  </si>
  <si>
    <t>A10442BLA</t>
  </si>
  <si>
    <t>A10442MAR</t>
  </si>
  <si>
    <t>A10442ROJ</t>
  </si>
  <si>
    <t>A10391MAR</t>
  </si>
  <si>
    <t>A10393NEG</t>
  </si>
  <si>
    <t>A10396MAR</t>
  </si>
  <si>
    <t>A10270MAR</t>
  </si>
  <si>
    <t>A10227BLA</t>
  </si>
  <si>
    <t>A10228NEG</t>
  </si>
  <si>
    <t>A10230BLA</t>
  </si>
  <si>
    <t>A10258NEG</t>
  </si>
  <si>
    <t>A10283NEGUNI</t>
  </si>
  <si>
    <t>A10282NEGUNI</t>
  </si>
  <si>
    <t>A10280NEGUNI</t>
  </si>
  <si>
    <t>A10280GRPUNI</t>
  </si>
  <si>
    <t>A10470BLAUNI</t>
  </si>
  <si>
    <t>A10512MARUNI</t>
  </si>
  <si>
    <t>A10017MAR</t>
  </si>
  <si>
    <t>A10667BLA</t>
  </si>
  <si>
    <t>A10032CIE</t>
  </si>
  <si>
    <t>A10032GRI</t>
  </si>
  <si>
    <t>A10032MAR</t>
  </si>
  <si>
    <t>A10037BLA</t>
  </si>
  <si>
    <t>A10037BLU</t>
  </si>
  <si>
    <t>A10037GRI</t>
  </si>
  <si>
    <t>A10037ROJ</t>
  </si>
  <si>
    <t>A10037PUR</t>
  </si>
  <si>
    <t>A10037NAV</t>
  </si>
  <si>
    <t>A10482BLU</t>
  </si>
  <si>
    <t>A10482GRI</t>
  </si>
  <si>
    <t>A10482NAV</t>
  </si>
  <si>
    <t>A10482VIN</t>
  </si>
  <si>
    <t>A10697AZU</t>
  </si>
  <si>
    <t>A10595CAQ</t>
  </si>
  <si>
    <t>A10129MAR</t>
  </si>
  <si>
    <t>A10187NEG</t>
  </si>
  <si>
    <t>A10186MAR</t>
  </si>
  <si>
    <t>A10186NEG</t>
  </si>
  <si>
    <t>A10217MAR</t>
  </si>
  <si>
    <t>A10217NEG</t>
  </si>
  <si>
    <t>A10484NEG</t>
  </si>
  <si>
    <t>A10515MAR</t>
  </si>
  <si>
    <t>A10592BLA</t>
  </si>
  <si>
    <t>A10592NEG</t>
  </si>
  <si>
    <t>A10378MAR</t>
  </si>
  <si>
    <t>A10378BLA</t>
  </si>
  <si>
    <t>A10378GCA</t>
  </si>
  <si>
    <t>A10378ROJ</t>
  </si>
  <si>
    <t>A10378NEG</t>
  </si>
  <si>
    <t>A10379MAR</t>
  </si>
  <si>
    <t>A10379VIN</t>
  </si>
  <si>
    <t>A10373BLA</t>
  </si>
  <si>
    <t>A10373GRO</t>
  </si>
  <si>
    <t>A10373MAR</t>
  </si>
  <si>
    <t>A10373NEG</t>
  </si>
  <si>
    <t>A10386MAR</t>
  </si>
  <si>
    <t>A10488MAR</t>
  </si>
  <si>
    <t>A10488ROJ</t>
  </si>
  <si>
    <t>A10488BLA</t>
  </si>
  <si>
    <t>A10392MAR</t>
  </si>
  <si>
    <t>A10301AZU</t>
  </si>
  <si>
    <t>A10300CAQ</t>
  </si>
  <si>
    <t>A10300MAR</t>
  </si>
  <si>
    <t>A10300NEG</t>
  </si>
  <si>
    <t>A10311CAQ</t>
  </si>
  <si>
    <t>A10311MAR</t>
  </si>
  <si>
    <t>A10311NEG</t>
  </si>
  <si>
    <t>A10330AZU</t>
  </si>
  <si>
    <t>A10329MAR</t>
  </si>
  <si>
    <t>A10338CAQ</t>
  </si>
  <si>
    <t>A10338MAR</t>
  </si>
  <si>
    <t>A10338NEG</t>
  </si>
  <si>
    <t>A10338GRO</t>
  </si>
  <si>
    <t>A10335BLA</t>
  </si>
  <si>
    <t>A10335MAR</t>
  </si>
  <si>
    <t>A10061NEG</t>
  </si>
  <si>
    <t>B10696AMN</t>
  </si>
  <si>
    <t>C10059BLA</t>
  </si>
  <si>
    <t>C10059NEG</t>
  </si>
  <si>
    <t>A00237BLA</t>
  </si>
  <si>
    <t>A10237BLA</t>
  </si>
  <si>
    <t>MANGA_LARGA</t>
  </si>
  <si>
    <t>MANGA_CORTA</t>
  </si>
  <si>
    <t>BEIGE</t>
  </si>
  <si>
    <t>CHOCOLATE</t>
  </si>
  <si>
    <t>MORADO</t>
  </si>
  <si>
    <t>VERDE</t>
  </si>
  <si>
    <t>A00483NEG</t>
  </si>
  <si>
    <t>A10483NEG</t>
  </si>
  <si>
    <t>C10106BLA</t>
  </si>
  <si>
    <t>C10106GRJ</t>
  </si>
  <si>
    <t>C10106MAR</t>
  </si>
  <si>
    <t>C10106NEG</t>
  </si>
  <si>
    <t>C10106REY</t>
  </si>
  <si>
    <t>C10106ROJ</t>
  </si>
  <si>
    <t>C10105ARE</t>
  </si>
  <si>
    <t>C10105BLA</t>
  </si>
  <si>
    <t>C10105CHO</t>
  </si>
  <si>
    <t>C10105CIE</t>
  </si>
  <si>
    <t>C10105GCA</t>
  </si>
  <si>
    <t>C10105GRJ</t>
  </si>
  <si>
    <t>C10105MAR</t>
  </si>
  <si>
    <t>C10105MOR</t>
  </si>
  <si>
    <t>C10105NAR</t>
  </si>
  <si>
    <t>C10105NEG</t>
  </si>
  <si>
    <t>C10105REY</t>
  </si>
  <si>
    <t>C10105ROJ</t>
  </si>
  <si>
    <t>C10105TUR</t>
  </si>
  <si>
    <t>GORRA</t>
  </si>
  <si>
    <t>GABARDINA</t>
  </si>
  <si>
    <t>A00227GRO</t>
  </si>
  <si>
    <t>A00227MAR</t>
  </si>
  <si>
    <t>A00227NEG</t>
  </si>
  <si>
    <t>A00227ROF</t>
  </si>
  <si>
    <t>A10227GRO</t>
  </si>
  <si>
    <t>A10227MAR</t>
  </si>
  <si>
    <t>A10227NEG</t>
  </si>
  <si>
    <t>A10227ROF</t>
  </si>
  <si>
    <t>VERDE_BOTELLA</t>
  </si>
  <si>
    <t>OLIVO</t>
  </si>
  <si>
    <t>C00059BLA</t>
  </si>
  <si>
    <t>C00059NEG</t>
  </si>
  <si>
    <t>C00106BLA</t>
  </si>
  <si>
    <t>C00106GRJ</t>
  </si>
  <si>
    <t>C00106MAR</t>
  </si>
  <si>
    <t>C00106NEG</t>
  </si>
  <si>
    <t>C00106REY</t>
  </si>
  <si>
    <t>C00106ROJ</t>
  </si>
  <si>
    <t>C00105ARE</t>
  </si>
  <si>
    <t>C00105BEI</t>
  </si>
  <si>
    <t>C00105BLA</t>
  </si>
  <si>
    <t>C00105CHO</t>
  </si>
  <si>
    <t>C00105CIE</t>
  </si>
  <si>
    <t>C00105GCA</t>
  </si>
  <si>
    <t>C00105GRJ</t>
  </si>
  <si>
    <t>C00105MAR</t>
  </si>
  <si>
    <t>C00105MOR</t>
  </si>
  <si>
    <t>C00105NAR</t>
  </si>
  <si>
    <t>C00105NEG</t>
  </si>
  <si>
    <t>C00105REY</t>
  </si>
  <si>
    <t>C00105ROJ</t>
  </si>
  <si>
    <t>C00105TUR</t>
  </si>
  <si>
    <t>A00602BLA</t>
  </si>
  <si>
    <t>A00602NEG</t>
  </si>
  <si>
    <t>A10602BLA</t>
  </si>
  <si>
    <t>A10602NEG</t>
  </si>
  <si>
    <t>IMPERMEABLE</t>
  </si>
  <si>
    <t>MOTOCICLISTA</t>
  </si>
  <si>
    <t>2_PIEZAS</t>
  </si>
  <si>
    <t>ROJO/NEGRO</t>
  </si>
  <si>
    <t>VERDE/NEGRO</t>
  </si>
  <si>
    <t>C00264AMA</t>
  </si>
  <si>
    <t>C00264NAR</t>
  </si>
  <si>
    <t>C00264VER</t>
  </si>
  <si>
    <t>C00264MAR</t>
  </si>
  <si>
    <t>C00264ROJ</t>
  </si>
  <si>
    <t>C00264NEG</t>
  </si>
  <si>
    <t>C00264REY</t>
  </si>
  <si>
    <t>C00264GRI</t>
  </si>
  <si>
    <t>C10264AMA</t>
  </si>
  <si>
    <t>C10264NAR</t>
  </si>
  <si>
    <t>C10264VER</t>
  </si>
  <si>
    <t>C10264MAR</t>
  </si>
  <si>
    <t>C10264ROJ</t>
  </si>
  <si>
    <t>C10264NEG</t>
  </si>
  <si>
    <t>C10264REY</t>
  </si>
  <si>
    <t>C10264GRI</t>
  </si>
  <si>
    <t>C00265AMA</t>
  </si>
  <si>
    <t>C00265NAR</t>
  </si>
  <si>
    <t>C00265VER</t>
  </si>
  <si>
    <t>C00265MAR</t>
  </si>
  <si>
    <t>C00265ROJ</t>
  </si>
  <si>
    <t>C00265NEG</t>
  </si>
  <si>
    <t>C00265REY</t>
  </si>
  <si>
    <t>C00265GRI</t>
  </si>
  <si>
    <t>C10265AMA</t>
  </si>
  <si>
    <t>C10265NAR</t>
  </si>
  <si>
    <t>C10265VER</t>
  </si>
  <si>
    <t>C10265MAR</t>
  </si>
  <si>
    <t>C10265ROJ</t>
  </si>
  <si>
    <t>C10265NEG</t>
  </si>
  <si>
    <t>C10265REY</t>
  </si>
  <si>
    <t>C10265GRI</t>
  </si>
  <si>
    <t>C00456VER</t>
  </si>
  <si>
    <t>C00456ROJ</t>
  </si>
  <si>
    <t>C10456VER</t>
  </si>
  <si>
    <t>C10456ROJ</t>
  </si>
  <si>
    <t>C00267AMA</t>
  </si>
  <si>
    <t>C00267MAR</t>
  </si>
  <si>
    <t>C00267REY</t>
  </si>
  <si>
    <t>C10267AMA</t>
  </si>
  <si>
    <t>C10267MAR</t>
  </si>
  <si>
    <t>C10267REY</t>
  </si>
  <si>
    <t>KAKI</t>
  </si>
  <si>
    <t>A00236BLA</t>
  </si>
  <si>
    <t>A00236NEG</t>
  </si>
  <si>
    <t>A10236BLA</t>
  </si>
  <si>
    <t>A10236NEG</t>
  </si>
  <si>
    <t>A00482KAK</t>
  </si>
  <si>
    <t>A10482KAK</t>
  </si>
  <si>
    <t>A00785MAR</t>
  </si>
  <si>
    <t>A10785MAR</t>
  </si>
  <si>
    <t>PERFORMANCE</t>
  </si>
  <si>
    <t>A00825GRJ</t>
  </si>
  <si>
    <t>A00825REY</t>
  </si>
  <si>
    <t>A00825VER</t>
  </si>
  <si>
    <t>A10825GRJ</t>
  </si>
  <si>
    <t>A10825REY</t>
  </si>
  <si>
    <t>A10825VER</t>
  </si>
  <si>
    <t>A00826GRJ</t>
  </si>
  <si>
    <t>A00826REY</t>
  </si>
  <si>
    <t>A00826VER</t>
  </si>
  <si>
    <t>A10826GRJ</t>
  </si>
  <si>
    <t>A10826REY</t>
  </si>
  <si>
    <t>A10826VER</t>
  </si>
  <si>
    <t>ZAPATO</t>
  </si>
  <si>
    <t>PARA_CHEF_ECONOMICO</t>
  </si>
  <si>
    <t>A00848NAR</t>
  </si>
  <si>
    <t>A10848NAR</t>
  </si>
  <si>
    <t>VERDE_JADE</t>
  </si>
  <si>
    <t>A00864VEJ</t>
  </si>
  <si>
    <t>A10864VEJ</t>
  </si>
  <si>
    <t>DEPORTIVO_NUEVO_MODELO</t>
  </si>
  <si>
    <t>A00863NEG</t>
  </si>
  <si>
    <t>A10863NEG</t>
  </si>
  <si>
    <t>TOKIO</t>
  </si>
  <si>
    <t>A00877MAR</t>
  </si>
  <si>
    <t>A10877MAR</t>
  </si>
  <si>
    <t>A00878MAR</t>
  </si>
  <si>
    <t>A10878MAR</t>
  </si>
  <si>
    <t>A00875NEG</t>
  </si>
  <si>
    <t>A10875NEG</t>
  </si>
  <si>
    <t>A00876NEG</t>
  </si>
  <si>
    <t>A10876NEG</t>
  </si>
  <si>
    <t>CARGO_MEZCLILLA</t>
  </si>
  <si>
    <t>MANGA_CORTA_MODELO_TALLER</t>
  </si>
  <si>
    <t>A00961GRO</t>
  </si>
  <si>
    <t>A10961GRO</t>
  </si>
  <si>
    <t>MANGA_CORTA_FORMULA_1</t>
  </si>
  <si>
    <t>MODELO_PERFORMANCE</t>
  </si>
  <si>
    <t>A00886NEG</t>
  </si>
  <si>
    <t>A10886NEG</t>
  </si>
  <si>
    <t>A00037NEG</t>
  </si>
  <si>
    <t>A10037NEG</t>
  </si>
  <si>
    <t>MANGA_LARGA_RAYAS_THAI_PREMIUM</t>
  </si>
  <si>
    <t>A00969AZU</t>
  </si>
  <si>
    <t>A10969AZU</t>
  </si>
  <si>
    <t>RAYAS_THAI_PREMIUM</t>
  </si>
  <si>
    <t>A00970AZU</t>
  </si>
  <si>
    <t>A10970AZU</t>
  </si>
  <si>
    <t>BOLIVIA_REFLEJANTE</t>
  </si>
  <si>
    <t>A00953NEG</t>
  </si>
  <si>
    <t>A10953NEG</t>
  </si>
  <si>
    <t>A00952NEG</t>
  </si>
  <si>
    <t>A10952NEG</t>
  </si>
  <si>
    <t>TOTAL DE PRENDAS</t>
  </si>
  <si>
    <t>A00230MAR</t>
  </si>
  <si>
    <t>A10230MAR</t>
  </si>
  <si>
    <t>CARETA</t>
  </si>
  <si>
    <t>TRANSPARENTE</t>
  </si>
  <si>
    <t>GUAYABERA</t>
  </si>
  <si>
    <t>PREMIUM_MANTA_100_ALGODON</t>
  </si>
  <si>
    <t>GUAYABERA_DAMA</t>
  </si>
  <si>
    <t>A01071BLA</t>
  </si>
  <si>
    <t>A11071BLA</t>
  </si>
  <si>
    <t>A01070BLA</t>
  </si>
  <si>
    <t>A11070BLA</t>
  </si>
  <si>
    <t>A01090MAR</t>
  </si>
  <si>
    <t>A11090MAR</t>
  </si>
  <si>
    <t>SENCILLO_LAZZAR</t>
  </si>
  <si>
    <t>A01095BLA</t>
  </si>
  <si>
    <t>A01095MAR</t>
  </si>
  <si>
    <t>A11095BLA</t>
  </si>
  <si>
    <t>A11095MAR</t>
  </si>
  <si>
    <t>DOBLE_CAPA_PREMIUM_LAZZAR</t>
  </si>
  <si>
    <t>DOBLE_CAPA_LAZZAR</t>
  </si>
  <si>
    <t>DESINFECTANTE</t>
  </si>
  <si>
    <t>PROTECCION_FACIAL_PREMIUM</t>
  </si>
  <si>
    <t>CELULAR:</t>
  </si>
  <si>
    <t>CIUDAD:</t>
  </si>
  <si>
    <t xml:space="preserve">RFC: </t>
  </si>
  <si>
    <t>GIRO DE LA EMPRESA:</t>
  </si>
  <si>
    <t>COMPRADOR:</t>
  </si>
  <si>
    <t>COMPRADOR 2:</t>
  </si>
  <si>
    <t>CORREO:</t>
  </si>
  <si>
    <t>CORREO 2:</t>
  </si>
  <si>
    <t>¿COMO SE CONTACTO AL CLIENTE?</t>
  </si>
  <si>
    <t>Recompra</t>
  </si>
  <si>
    <t>100% ANTICIPO</t>
  </si>
  <si>
    <t>CORREO FACTURAS:</t>
  </si>
  <si>
    <t>50% ANTICIPO</t>
  </si>
  <si>
    <t>OTRA CANTIDAD (anticipo):</t>
  </si>
  <si>
    <t>FORMA DE PAGO</t>
  </si>
  <si>
    <t>PAGO ANTES DE EMBARQUE</t>
  </si>
  <si>
    <t>USO DE CFDI</t>
  </si>
  <si>
    <t>POR CONFIRMAR</t>
  </si>
  <si>
    <t>DESTINATARIO:</t>
  </si>
  <si>
    <t>EMPRESA</t>
  </si>
  <si>
    <t>Comentarios parcialidad:</t>
  </si>
  <si>
    <t>Entre las calles… Frente a…</t>
  </si>
  <si>
    <t>01 EFECTIVO</t>
  </si>
  <si>
    <t>02 CHEQUE NOMINATIVO</t>
  </si>
  <si>
    <t>03 TRANSFERENCIA ELECTRONICA DE FONDOS</t>
  </si>
  <si>
    <t>04 TARJETA DE CREDITO</t>
  </si>
  <si>
    <t>28 TARJETA DE DEBITO</t>
  </si>
  <si>
    <t>99 POR DEFINIR</t>
  </si>
  <si>
    <t>PAGO EN UNA SOLA EXHIBICION PUE</t>
  </si>
  <si>
    <t>PAGO EN PARCIALIDADES O DIFERIDO PPD</t>
  </si>
  <si>
    <t>ADQUISICION DE MERCANCIAS G01</t>
  </si>
  <si>
    <t>GASTOS EN GENERAL G03</t>
  </si>
  <si>
    <t>EMBARQUE PARCIAL.    
 Es posible embarcar parcialidad facturada de lo disponible en inventario.</t>
  </si>
  <si>
    <t>PROGRAMA DE BORDADOS</t>
  </si>
  <si>
    <t>BORDADO PANTALONES EXTRAS</t>
  </si>
  <si>
    <t>CUENTA BANCARIA:</t>
  </si>
  <si>
    <t>PAGOS:</t>
  </si>
  <si>
    <t>PAGO ANTICIPO</t>
  </si>
  <si>
    <t>PAGO RESTANTE</t>
  </si>
  <si>
    <t>BORDADOS Y SERVICIOS:</t>
  </si>
  <si>
    <t>VENDEDOR:</t>
  </si>
  <si>
    <t>5XG
50</t>
  </si>
  <si>
    <t>4XG
48</t>
  </si>
  <si>
    <t>XG
42</t>
  </si>
  <si>
    <t>G
40</t>
  </si>
  <si>
    <t>M
38</t>
  </si>
  <si>
    <t>CH
36</t>
  </si>
  <si>
    <t>XCH
34</t>
  </si>
  <si>
    <t>2XCH
32</t>
  </si>
  <si>
    <t>2XCH
24</t>
  </si>
  <si>
    <t>XCH
26</t>
  </si>
  <si>
    <t>CH
28</t>
  </si>
  <si>
    <t>M
30</t>
  </si>
  <si>
    <t>G
32</t>
  </si>
  <si>
    <t>XG
34</t>
  </si>
  <si>
    <t xml:space="preserve">4XG
40 </t>
  </si>
  <si>
    <t>5XG
42</t>
  </si>
  <si>
    <t>REFERENCIAR OC EN FACT.:</t>
  </si>
  <si>
    <t>FECHA INGRESO:</t>
  </si>
  <si>
    <t>FECHA APROX. 
DE EMBARQUE:</t>
  </si>
  <si>
    <t>FECHA PARCIALIDAD:</t>
  </si>
  <si>
    <t>TERMOMETRO</t>
  </si>
  <si>
    <t>SENCILLO_REPELENTE</t>
  </si>
  <si>
    <t>A01120NEG</t>
  </si>
  <si>
    <t>A11120NEG</t>
  </si>
  <si>
    <t>X</t>
  </si>
  <si>
    <t>¿EMBARCAR CON OTROS PEDIDOS?</t>
  </si>
  <si>
    <t>¿LLEVA BORDADO ?
(VER HOJA 2 DE BORDADOS)</t>
  </si>
  <si>
    <t>¿LLEVA PERSONALIZADO?: 
(VER HOJA 3 DE BORDADOS)</t>
  </si>
  <si>
    <t>ESPECIFICAR MONTO</t>
  </si>
  <si>
    <t>Descripción CALZADO</t>
  </si>
  <si>
    <t>ENVIAR AL DOMICILIO FISCAL</t>
  </si>
  <si>
    <t xml:space="preserve">                                                       FORMATO DE PEDIDO</t>
  </si>
  <si>
    <t>1.- DATOS 
DE 
FACTURACIÓN</t>
  </si>
  <si>
    <t>2.- DATOS 
GENERALES 
DEL CLIENTE</t>
  </si>
  <si>
    <t xml:space="preserve"> 
3.- FORMA DE PAGO Y CONTACTO PARA ENVÍO DE FACTURAS</t>
  </si>
  <si>
    <t>5.- CONDICIONES DE PAGO</t>
  </si>
  <si>
    <t>A01133NEG</t>
  </si>
  <si>
    <t>A11133NEG</t>
  </si>
  <si>
    <t>CON_CARETA_TRIPLE_CAPA_CABALLERO</t>
  </si>
  <si>
    <t>A01137NEG</t>
  </si>
  <si>
    <t>A11137NEG</t>
  </si>
  <si>
    <t>TAPETE</t>
  </si>
  <si>
    <t>SANITIZANTE_SENCILLO</t>
  </si>
  <si>
    <t>A01105TRA</t>
  </si>
  <si>
    <t>C01142NEG</t>
  </si>
  <si>
    <t>A11105TRA</t>
  </si>
  <si>
    <t>C11142NEG</t>
  </si>
  <si>
    <t>AGENCIA AUTOMOTRIZ</t>
  </si>
  <si>
    <t>AGENCIA ADUANAL</t>
  </si>
  <si>
    <t>AGENCIA DE VIAJES</t>
  </si>
  <si>
    <t>CLUB DE GOLF</t>
  </si>
  <si>
    <t>INDUSTRIA DE LA BELLEZA</t>
  </si>
  <si>
    <t>COMERCIALIZADORA Y ART PROMOCIONALES</t>
  </si>
  <si>
    <t>COMPRA-VENTA DE AUTOS</t>
  </si>
  <si>
    <t>COMPRA-VENTA MAQUINARIA</t>
  </si>
  <si>
    <t>CONSUMIBLES Y MAQUINARIA PARA SERIGRAFIA</t>
  </si>
  <si>
    <t>CONTROL Y SISTEMAS</t>
  </si>
  <si>
    <t>EDITORIAL</t>
  </si>
  <si>
    <t>EMPACADORA</t>
  </si>
  <si>
    <t>GRUAS Y SERVICIOS</t>
  </si>
  <si>
    <t>INDUSTRIA AGRICOLA</t>
  </si>
  <si>
    <t>INDUSTRIA ALIMENTICIA</t>
  </si>
  <si>
    <t>INDUSTRIA AUTOMOTRIZ</t>
  </si>
  <si>
    <t>INDUSTRIA DE LA CONSTRUCCION</t>
  </si>
  <si>
    <t>INDUSTRIA FARMACEUTICA</t>
  </si>
  <si>
    <t>INDUSTRIA GASERA</t>
  </si>
  <si>
    <t>INDUSTRIA HOSPITALARIA</t>
  </si>
  <si>
    <t>INDUSTRIA HOTELERA</t>
  </si>
  <si>
    <t>INDUSTRIA METALURGICA</t>
  </si>
  <si>
    <t>INDUSTRIA MINERA</t>
  </si>
  <si>
    <t>INDUSTRIA PAPELERA</t>
  </si>
  <si>
    <t>INDUSTRIA TECNOLOGIA</t>
  </si>
  <si>
    <t>INDUSTRIA TELECOMUNICACIONES</t>
  </si>
  <si>
    <t>LLANTERA</t>
  </si>
  <si>
    <t>MANUFACTURA</t>
  </si>
  <si>
    <t>OPERADORA INTERNACIONAL</t>
  </si>
  <si>
    <t>PRODUCTOS DE LIMPIEZA</t>
  </si>
  <si>
    <t>PUBLICIDAD</t>
  </si>
  <si>
    <t>SECTOR AGROPECUARIO</t>
  </si>
  <si>
    <t>SECTOR ALIMENTOS</t>
  </si>
  <si>
    <t>SECTOR EDUCATIVO</t>
  </si>
  <si>
    <t>SECTOR GOBIERNO</t>
  </si>
  <si>
    <t>SECTOR INMOBILIARIO</t>
  </si>
  <si>
    <t>SECTOR TRANSPORTES</t>
  </si>
  <si>
    <t>SECTOR SALUD</t>
  </si>
  <si>
    <t>SERVICIO DE FUMIGACION</t>
  </si>
  <si>
    <t>SERVICIOS ADMINISTRATIVOS</t>
  </si>
  <si>
    <t>SERVICIOS DE SEGURIDAD PRIVADA</t>
  </si>
  <si>
    <t>SERVICIOS LOGISTICOS</t>
  </si>
  <si>
    <t>TALLER MECANICO</t>
  </si>
  <si>
    <t>TRANSPORTES Y ACARREOS</t>
  </si>
  <si>
    <t>SECTOR MADERERO</t>
  </si>
  <si>
    <t>SECTOR JOYERO</t>
  </si>
  <si>
    <t>SECTOR TEXTIL</t>
  </si>
  <si>
    <t>SECTOR TURISMO</t>
  </si>
  <si>
    <t>CLUB DEPORTIVO</t>
  </si>
  <si>
    <t>INDUSTRIA DEL CALZADO</t>
  </si>
  <si>
    <t>INDUSTRIA DEL ENTRETENIMIENTO</t>
  </si>
  <si>
    <t>SECTOR MARITIMO</t>
  </si>
  <si>
    <t>SUPERVISION, PROYECTOS Y ESTUDIOS EN VIAS TER</t>
  </si>
  <si>
    <t>AUTOBAÑOS</t>
  </si>
  <si>
    <t>SERVICIOS DISEÑO Y BORDADO</t>
  </si>
  <si>
    <t>ORGANIZACIÓN DE EVENTOS</t>
  </si>
  <si>
    <t>A01170NEG</t>
  </si>
  <si>
    <t>A11170NEG</t>
  </si>
  <si>
    <t>A00412ESPUNI</t>
  </si>
  <si>
    <t>A10412ESPUNI</t>
  </si>
  <si>
    <t>A00422ESPUNI</t>
  </si>
  <si>
    <t>A10422ESPUNI</t>
  </si>
  <si>
    <t>A00509ESP</t>
  </si>
  <si>
    <t>A10509ESP</t>
  </si>
  <si>
    <t>A00637ESPUNI</t>
  </si>
  <si>
    <t>A10637ESPUNI</t>
  </si>
  <si>
    <t>A00839AZU</t>
  </si>
  <si>
    <t>A10839AZU</t>
  </si>
  <si>
    <t>A00896NEG</t>
  </si>
  <si>
    <t>A10896NEG</t>
  </si>
  <si>
    <t>A01101060UNI</t>
  </si>
  <si>
    <t>A01102250UNI</t>
  </si>
  <si>
    <t>A01111050UNI</t>
  </si>
  <si>
    <t>A01125INFUNI</t>
  </si>
  <si>
    <t>A01130TRA</t>
  </si>
  <si>
    <t>A11130TRA</t>
  </si>
  <si>
    <t>A00176AMA</t>
  </si>
  <si>
    <t>A10176AMA</t>
  </si>
  <si>
    <t>A00176BLA</t>
  </si>
  <si>
    <t>A10176BLA</t>
  </si>
  <si>
    <t>A00176NAR</t>
  </si>
  <si>
    <t>A10176NAR</t>
  </si>
  <si>
    <t>A00176REY</t>
  </si>
  <si>
    <t>A10176REY</t>
  </si>
  <si>
    <t>A00176ROJ</t>
  </si>
  <si>
    <t>A10176ROJ</t>
  </si>
  <si>
    <t>A00190NAN</t>
  </si>
  <si>
    <t>A10190NAN</t>
  </si>
  <si>
    <t>A00190AMA</t>
  </si>
  <si>
    <t>A10190AMA</t>
  </si>
  <si>
    <t>A00188MAR</t>
  </si>
  <si>
    <t>A10188MAR</t>
  </si>
  <si>
    <t>A00188NAR</t>
  </si>
  <si>
    <t>A10188NAR</t>
  </si>
  <si>
    <t>A00188REY</t>
  </si>
  <si>
    <t>A10188REY</t>
  </si>
  <si>
    <t>A01107TRA</t>
  </si>
  <si>
    <t>A11107TRA</t>
  </si>
  <si>
    <t>¿LLEVA PERSONALIZADO? (VER HOJA 3 DE BORDADOS)</t>
  </si>
  <si>
    <t>¿EL BORDADO SE PIERDE EN LAS PRENDAS?</t>
  </si>
  <si>
    <t>MEDIDAS:</t>
  </si>
  <si>
    <t>DUMMY</t>
  </si>
  <si>
    <t>Descripción Caballero</t>
  </si>
  <si>
    <t xml:space="preserve">Talla camisa :   </t>
  </si>
  <si>
    <t>Nombre a Bordar</t>
  </si>
  <si>
    <t xml:space="preserve">Talla pantalón :   </t>
  </si>
  <si>
    <t>Descripción Dama</t>
  </si>
  <si>
    <t xml:space="preserve">Talla blusa :   </t>
  </si>
  <si>
    <t>Nombre a bordar</t>
  </si>
  <si>
    <t>NÚMERO DE CLIENTE</t>
  </si>
  <si>
    <t>NÚMERO DE PEDIDO</t>
  </si>
  <si>
    <t xml:space="preserve">                      O.C.</t>
  </si>
  <si>
    <t>PERSONA PAGOS:</t>
  </si>
  <si>
    <t>EMPAQUE ECOLÓGICO, SIN BOLSAS DE PLÁSTICO. 
¡ Gracias por ayudarnos a cuidar el medio ambiente !</t>
  </si>
  <si>
    <t>REFERENCIAS ADICIONALES:</t>
  </si>
  <si>
    <t>ENVÍO</t>
  </si>
  <si>
    <t>OBSERVACIONES ADICIONALES:</t>
  </si>
  <si>
    <t>RAZÓN SOCIAL:</t>
  </si>
  <si>
    <t>DIRECCIÓN:</t>
  </si>
  <si>
    <t>CÓDIGO POSTAL:</t>
  </si>
  <si>
    <t>TELÉFONO:</t>
  </si>
  <si>
    <t>TELÉFONO PAGOS:</t>
  </si>
  <si>
    <t>MÉTODO DE PAGO</t>
  </si>
  <si>
    <t>4.- DATOS 
DE ENVIÓ</t>
  </si>
  <si>
    <t>CLASIFICACIÓN:</t>
  </si>
  <si>
    <t>Descripción CABALLERO</t>
  </si>
  <si>
    <t>Descripción DAMA</t>
  </si>
  <si>
    <r>
      <t xml:space="preserve">NOTA: </t>
    </r>
    <r>
      <rPr>
        <sz val="12"/>
        <color theme="1"/>
        <rFont val="Calibri Light"/>
        <family val="2"/>
      </rPr>
      <t>LAS PRENDAS QUE LLEVAN BORDADO O IMPRESIÓN SE SEÑALAN CON UNA "X" DEL LADO IZQUIERDO EN EL LISTADO DE PRENDAS, LOS DETALLES DE TAMAÑO, POSICIÓN Y COLOR SE REALIZAN EN LA HOJA 2 DE "BORDADOS" EN ÉSTE MISMO FORMATO.</t>
    </r>
  </si>
  <si>
    <t>BORDADO LOGOTIPO (INCLUIDO)</t>
  </si>
  <si>
    <t>ROSA - 1002</t>
  </si>
  <si>
    <t>ROSA - 1004</t>
  </si>
  <si>
    <t>ROSA-1174</t>
  </si>
  <si>
    <t>ROSA-1256</t>
  </si>
  <si>
    <t>CARNE-1176</t>
  </si>
  <si>
    <t>CARNE-1202</t>
  </si>
  <si>
    <t>BEIGE-1388</t>
  </si>
  <si>
    <t>BEIGE-1206</t>
  </si>
  <si>
    <t>BEIGE-1360</t>
  </si>
  <si>
    <t>ROSA-1009</t>
  </si>
  <si>
    <t>ROSA-1008</t>
  </si>
  <si>
    <t>ROSA-1014</t>
  </si>
  <si>
    <t>ROSA-1013</t>
  </si>
  <si>
    <t>ROSA-1362</t>
  </si>
  <si>
    <t>ROSA-1010</t>
  </si>
  <si>
    <t>ROSA-1012</t>
  </si>
  <si>
    <t>ROJO-1016</t>
  </si>
  <si>
    <t>ROJO-1308</t>
  </si>
  <si>
    <t>ROJO-1018</t>
  </si>
  <si>
    <t>ROJO-1023</t>
  </si>
  <si>
    <t>ROJO-1019</t>
  </si>
  <si>
    <t>TINTO-1020</t>
  </si>
  <si>
    <t>TINTO-1021</t>
  </si>
  <si>
    <t>TINTO-1022</t>
  </si>
  <si>
    <t>TINTO 1024</t>
  </si>
  <si>
    <t>TINTO-1025</t>
  </si>
  <si>
    <t>TINTO-1310</t>
  </si>
  <si>
    <t>CIELO-1026</t>
  </si>
  <si>
    <t>CIELO-1029</t>
  </si>
  <si>
    <t>CIELO-1028</t>
  </si>
  <si>
    <t>CIELO-1287</t>
  </si>
  <si>
    <t>CIELO-1030</t>
  </si>
  <si>
    <t>CIELO-1032</t>
  </si>
  <si>
    <t>CIELO-1036</t>
  </si>
  <si>
    <t>REY-1038</t>
  </si>
  <si>
    <t>REY-1040</t>
  </si>
  <si>
    <t>AZUL-1044</t>
  </si>
  <si>
    <t>MARINO-1046</t>
  </si>
  <si>
    <t>MARINO-1047</t>
  </si>
  <si>
    <t>AZUL-1240</t>
  </si>
  <si>
    <t>AZUL-1241</t>
  </si>
  <si>
    <t>AZUL1042</t>
  </si>
  <si>
    <t>CIELO-1033</t>
  </si>
  <si>
    <t>CIELO-1328</t>
  </si>
  <si>
    <t>CIELO-1329</t>
  </si>
  <si>
    <t>CIELO-1210</t>
  </si>
  <si>
    <t>AZUL-1050</t>
  </si>
  <si>
    <t>AZUL-1052</t>
  </si>
  <si>
    <t>AZUL-1053</t>
  </si>
  <si>
    <t>AZUL-1054</t>
  </si>
  <si>
    <t>AZUL-1055</t>
  </si>
  <si>
    <t>LILA-1065</t>
  </si>
  <si>
    <t>LILA-1064</t>
  </si>
  <si>
    <t>PURPLE-1186</t>
  </si>
  <si>
    <t>PURPLE-1068</t>
  </si>
  <si>
    <t>PURPLE-1066</t>
  </si>
  <si>
    <t>VERDE-1264</t>
  </si>
  <si>
    <t>VERDE-1076</t>
  </si>
  <si>
    <t>VERDE-1312</t>
  </si>
  <si>
    <t>VERDE-1080</t>
  </si>
  <si>
    <t>VERDE-1078</t>
  </si>
  <si>
    <t>AZUL-1270</t>
  </si>
  <si>
    <t>AZUL-1085</t>
  </si>
  <si>
    <t>AQUA-1084</t>
  </si>
  <si>
    <t>AQUA-1284</t>
  </si>
  <si>
    <t>AQUA-1283</t>
  </si>
  <si>
    <t>VERDE-1180</t>
  </si>
  <si>
    <t>VERDE-1260</t>
  </si>
  <si>
    <t>VERDE1178</t>
  </si>
  <si>
    <t>VERDE-1317</t>
  </si>
  <si>
    <t>VERDE-1318</t>
  </si>
  <si>
    <t>VERDE-1072</t>
  </si>
  <si>
    <t>VERDE-1073</t>
  </si>
  <si>
    <t>VERDE-1089</t>
  </si>
  <si>
    <t>VERDE-1087</t>
  </si>
  <si>
    <t>VERDE-1090</t>
  </si>
  <si>
    <t>VERDE-1370</t>
  </si>
  <si>
    <t>VERDE-1092</t>
  </si>
  <si>
    <t>VERDE-1238</t>
  </si>
  <si>
    <t>VERDE-1196</t>
  </si>
  <si>
    <t>BEIGE-1170</t>
  </si>
  <si>
    <t>BEIGE-1214</t>
  </si>
  <si>
    <t>BEIGE-1096</t>
  </si>
  <si>
    <t>BEIGE-1098</t>
  </si>
  <si>
    <t>AMARILLO-1100</t>
  </si>
  <si>
    <t>AMARILLO-1102</t>
  </si>
  <si>
    <t>AMARILLO-1108</t>
  </si>
  <si>
    <t>AMARILLO-1334</t>
  </si>
  <si>
    <t>AMARILLO-1110</t>
  </si>
  <si>
    <t>NARANJA-1112</t>
  </si>
  <si>
    <t>NARANJA-1116</t>
  </si>
  <si>
    <t>NARANJA-1118</t>
  </si>
  <si>
    <t>NARANJA-1122</t>
  </si>
  <si>
    <t>CHEDRON-1331</t>
  </si>
  <si>
    <t>ORO-1124</t>
  </si>
  <si>
    <t>ORO-1128</t>
  </si>
  <si>
    <t>ORO-1126</t>
  </si>
  <si>
    <t>ORO-1300</t>
  </si>
  <si>
    <t>ORO-1130</t>
  </si>
  <si>
    <t>ORO-1134</t>
  </si>
  <si>
    <t>ORO-1136</t>
  </si>
  <si>
    <t>BEIGE-1208</t>
  </si>
  <si>
    <t>BEIGE-1138</t>
  </si>
  <si>
    <t>BEIGE-1374</t>
  </si>
  <si>
    <t>BEIGE-1140</t>
  </si>
  <si>
    <t>BEIGE-1248</t>
  </si>
  <si>
    <t>ORO-1137</t>
  </si>
  <si>
    <t>ORO-1138</t>
  </si>
  <si>
    <t>ORO-1139</t>
  </si>
  <si>
    <t>ORO-1140</t>
  </si>
  <si>
    <t>CAFÉ-1144</t>
  </si>
  <si>
    <t>CAFÉ-1188</t>
  </si>
  <si>
    <t>BEIGE-1304</t>
  </si>
  <si>
    <t>CAFÉ-1145</t>
  </si>
  <si>
    <t>CEFE-1305</t>
  </si>
  <si>
    <t>BEIGE-1306</t>
  </si>
  <si>
    <t>BEIGE-1296</t>
  </si>
  <si>
    <t>CAFÉ-1148</t>
  </si>
  <si>
    <t>NEGRO-1152</t>
  </si>
  <si>
    <t>GRIS OSC-1194</t>
  </si>
  <si>
    <t>GRIS-1192</t>
  </si>
  <si>
    <t>GRIS-1280</t>
  </si>
  <si>
    <t>GRIS-1218</t>
  </si>
  <si>
    <t>GRIS-1219</t>
  </si>
  <si>
    <t>GRIS-1154</t>
  </si>
  <si>
    <t>GRIS-1156</t>
  </si>
  <si>
    <t>GRIS-1158</t>
  </si>
  <si>
    <t>GRIS-1159</t>
  </si>
  <si>
    <t>BLANCO-1160</t>
  </si>
  <si>
    <t>ORO METALICO 7407</t>
  </si>
  <si>
    <t>PLATA METALICO 9083</t>
  </si>
  <si>
    <t>NUMERO DE PEDIDO</t>
  </si>
  <si>
    <t>FECHA DE INGRESO DE PEDIDO:</t>
  </si>
  <si>
    <t>CLASIFICACION:</t>
  </si>
  <si>
    <t>Descripcion CABALLERO</t>
  </si>
  <si>
    <t>2XG
44</t>
  </si>
  <si>
    <t>3XG
 46</t>
  </si>
  <si>
    <t>Descripcion DAMA</t>
  </si>
  <si>
    <t>2XG
36</t>
  </si>
  <si>
    <t>3XG
38</t>
  </si>
  <si>
    <t>PRENDAS TOTALES</t>
  </si>
  <si>
    <t>EMBARCA CON OTRO PEDIDO:</t>
  </si>
  <si>
    <t>SE EMBARCA DE MANERA PARCIAL:</t>
  </si>
  <si>
    <t>A01177NEG</t>
  </si>
  <si>
    <t>A11177NEG</t>
  </si>
  <si>
    <r>
      <t>Acepto posiciones, tamaños y colores.</t>
    </r>
    <r>
      <rPr>
        <i/>
        <sz val="12"/>
        <color rgb="FFFF0000"/>
        <rFont val="Calibri Bold"/>
      </rPr>
      <t>*Una vez aceptado no se realizan cambios en prendas bordadas.</t>
    </r>
  </si>
  <si>
    <t>Colores :</t>
  </si>
  <si>
    <t xml:space="preserve">Colores : </t>
  </si>
  <si>
    <t>OBSERVACIONES ADICIONALES :</t>
  </si>
  <si>
    <t xml:space="preserve">LAZZAR SA DE CV                                                                                                                                                     MAR EGEO 1514		
COL. COUNTRY CLUB CP. 44610		
GUADALAJARA, JALISCO, MÉXICO		
LME070521N11	</t>
  </si>
  <si>
    <t>SAFARI</t>
  </si>
  <si>
    <t>A01055MAR</t>
  </si>
  <si>
    <t>A11055MAR</t>
  </si>
  <si>
    <t>A11055CAQ</t>
  </si>
  <si>
    <t>A01055CAQ</t>
  </si>
  <si>
    <t>ALASKA</t>
  </si>
  <si>
    <t>A00891NEG</t>
  </si>
  <si>
    <t>A10891NEG</t>
  </si>
  <si>
    <t>BANORTE-IXE
BENEFICIARIO: LAZZAR SA DE CV
NUMERO DE CUENTA: 0018175759
CLABE INTERBANCARIA: 
072 320 00018175759 5</t>
  </si>
  <si>
    <t>A00391NEG</t>
  </si>
  <si>
    <t>A10391NEG</t>
  </si>
  <si>
    <t>A00392NEG</t>
  </si>
  <si>
    <t>A10392NEG</t>
  </si>
  <si>
    <t xml:space="preserve">COMENTARIOS </t>
  </si>
  <si>
    <t xml:space="preserve">VENDEDOR </t>
  </si>
  <si>
    <t>SURTIDOR</t>
  </si>
  <si>
    <t>FIRMA</t>
  </si>
  <si>
    <t>FECHA</t>
  </si>
  <si>
    <t>HORA INICIO</t>
  </si>
  <si>
    <t>HORA FIN</t>
  </si>
  <si>
    <t>PRENDAS FALTANTES</t>
  </si>
  <si>
    <t>CODIGO</t>
  </si>
  <si>
    <t xml:space="preserve">DESCRIPCION </t>
  </si>
  <si>
    <t>ORDEN PENDIENTE</t>
  </si>
  <si>
    <t>FECHA DE ENTREGA</t>
  </si>
  <si>
    <t>A20189NAN</t>
  </si>
  <si>
    <t>A00235NEG</t>
  </si>
  <si>
    <t>A10235NEG</t>
  </si>
  <si>
    <t>C00896BLA</t>
  </si>
  <si>
    <t>C10896BLA</t>
  </si>
  <si>
    <t>FECHA APROX. 
EMBARQUE</t>
  </si>
  <si>
    <t>A00335NEG</t>
  </si>
  <si>
    <t>A10335NEG</t>
  </si>
  <si>
    <t>HOTELERA_VALLARTA</t>
  </si>
  <si>
    <t>TENIS</t>
  </si>
  <si>
    <t>SEGURIDAD</t>
  </si>
  <si>
    <t>A01334NEG</t>
  </si>
  <si>
    <t>A11334NEG</t>
  </si>
  <si>
    <t>A01269MARUNI</t>
  </si>
  <si>
    <t>LARGO_MEZCLILLA_COMBINADO</t>
  </si>
  <si>
    <t>A11269MARUNI</t>
  </si>
  <si>
    <t>Mercado Libre</t>
  </si>
  <si>
    <t>VERONICA</t>
  </si>
  <si>
    <t>A01256BLA</t>
  </si>
  <si>
    <t>A11256BLA</t>
  </si>
  <si>
    <t>A01154MAR</t>
  </si>
  <si>
    <t>A11154MAR</t>
  </si>
  <si>
    <t>A01154NEG</t>
  </si>
  <si>
    <t>A11154NEG</t>
  </si>
  <si>
    <t>A01154CAQ</t>
  </si>
  <si>
    <t>A11154CAQ</t>
  </si>
  <si>
    <t>A01154GRO</t>
  </si>
  <si>
    <t>A11154GRO</t>
  </si>
  <si>
    <t>DESMONTABLE_EJECUTIVA</t>
  </si>
  <si>
    <t>A01134NEG</t>
  </si>
  <si>
    <t>A11134NEG</t>
  </si>
  <si>
    <t>A01135NEG</t>
  </si>
  <si>
    <t>A11135NEG</t>
  </si>
  <si>
    <t>MARINO/AMARILLO_NEON</t>
  </si>
  <si>
    <t>A01271M/A</t>
  </si>
  <si>
    <t>A11271M/A</t>
  </si>
  <si>
    <t>A01194NEG</t>
  </si>
  <si>
    <t>A11194NEG</t>
  </si>
  <si>
    <t>A01272NEG</t>
  </si>
  <si>
    <t>A11272NEG</t>
  </si>
  <si>
    <t>HALIFAX</t>
  </si>
  <si>
    <t>A01199MAR</t>
  </si>
  <si>
    <t>A11199MAR</t>
  </si>
  <si>
    <t>A01198MAR</t>
  </si>
  <si>
    <t>A11198MAR</t>
  </si>
  <si>
    <t>MANGA_CORTA_FLEXIBLE_RIPSTOP</t>
  </si>
  <si>
    <t>A01427NEG</t>
  </si>
  <si>
    <t>A11427NEG</t>
  </si>
  <si>
    <t>USA_DRY_FIT</t>
  </si>
  <si>
    <t>GOLF_DRY_FIT</t>
  </si>
  <si>
    <t>A01461MAR</t>
  </si>
  <si>
    <t>A11461MAR</t>
  </si>
  <si>
    <t>A01461NEG</t>
  </si>
  <si>
    <t>A11461NEG</t>
  </si>
  <si>
    <t>A01470BLA</t>
  </si>
  <si>
    <t>A11470BLA</t>
  </si>
  <si>
    <t>A01470MAR</t>
  </si>
  <si>
    <t>A11470MAR</t>
  </si>
  <si>
    <t>A01470NEG</t>
  </si>
  <si>
    <t>A11470NEG</t>
  </si>
  <si>
    <t>A01462MAR</t>
  </si>
  <si>
    <t>A01462NEG</t>
  </si>
  <si>
    <t>A11462MAR</t>
  </si>
  <si>
    <t>A11462NEG</t>
  </si>
  <si>
    <t>A01471BLA</t>
  </si>
  <si>
    <t>A01471MAR</t>
  </si>
  <si>
    <t>A01471NEG</t>
  </si>
  <si>
    <t>A11471BLA</t>
  </si>
  <si>
    <t>A11471MAR</t>
  </si>
  <si>
    <t>A11471NEG</t>
  </si>
  <si>
    <t>A00969CIE</t>
  </si>
  <si>
    <t>A00969VIN</t>
  </si>
  <si>
    <t>A10969CIE</t>
  </si>
  <si>
    <t>A10969VIN</t>
  </si>
  <si>
    <t>EMPRESARIAL_BOTON_CUBIERTO</t>
  </si>
  <si>
    <t>A01463CIE</t>
  </si>
  <si>
    <t>A11463CIE</t>
  </si>
  <si>
    <t>A01463VIN</t>
  </si>
  <si>
    <t>A11463VIN</t>
  </si>
  <si>
    <t>MEZCLILLA_STRETCH_NUEVO_MODELO</t>
  </si>
  <si>
    <t>INDUSTRIAL_MEZCLILLA_NUEVO_MODELO</t>
  </si>
  <si>
    <t>A01495AZU</t>
  </si>
  <si>
    <t>A01496AZU</t>
  </si>
  <si>
    <t>A11495AZU</t>
  </si>
  <si>
    <t>A11496AZU</t>
  </si>
  <si>
    <t>ALTA_VISIBILIDAD_CON_REFLEJANTE</t>
  </si>
  <si>
    <t>A01490AMN</t>
  </si>
  <si>
    <t>A11490AMN</t>
  </si>
  <si>
    <t>SERVICIOS FUNERARIOS</t>
  </si>
  <si>
    <t>AGRICULTURA</t>
  </si>
  <si>
    <t>GANADERIA</t>
  </si>
  <si>
    <t>SILVICULTURA</t>
  </si>
  <si>
    <t>PESCA</t>
  </si>
  <si>
    <t>CAZA</t>
  </si>
  <si>
    <t>EXTRACCION DE CARBON</t>
  </si>
  <si>
    <t>EXTRACCION DE PETROLEO</t>
  </si>
  <si>
    <t>EXPLOTACION DE SAL</t>
  </si>
  <si>
    <t>ELABORACION DE ALIMENTOS</t>
  </si>
  <si>
    <t>ELABORACION DE BEBIDAS</t>
  </si>
  <si>
    <t>FABRICACION DE TABACO</t>
  </si>
  <si>
    <t>CONFECCION DE PRENDAS</t>
  </si>
  <si>
    <t>FABRICACION DE CALZADO</t>
  </si>
  <si>
    <t>INDUSTRIA MADERERA</t>
  </si>
  <si>
    <t>INDUSTRIA EDITORIAL Y DE IMPRESIÓN</t>
  </si>
  <si>
    <t>INDUSTRIA QUIMICA</t>
  </si>
  <si>
    <t>REFINACION DEL PETROLEO</t>
  </si>
  <si>
    <t>FABRICACION DE PRODUCTOS DE HULE Y PLASTICO</t>
  </si>
  <si>
    <t>FABRICACION DE MINERALES NO METALICOS</t>
  </si>
  <si>
    <t>INDUSTRIAS METALICAS</t>
  </si>
  <si>
    <t>FABRICACION DE PRODUCTOS METALICOS</t>
  </si>
  <si>
    <t>FABRICACION, ENSAMBLE Y REPARACION DE MAQUINARIA</t>
  </si>
  <si>
    <t>FABRICACION, ENSAMBLE Y REPARACION DE APARATOS ELECTRICOS</t>
  </si>
  <si>
    <t>CONSTRUCCION Y ENSAMBLE DE EQUIPO DE TRANSPORTE</t>
  </si>
  <si>
    <t>CONSTRUCCION Y EDIFICACION DE OBRAS DE INGENIERIA CIVIL</t>
  </si>
  <si>
    <t>CONTRATISTAS ESPECIALIZADOS</t>
  </si>
  <si>
    <t>GENERACION, TRANSMISION Y DISTRIBUCION DE ENERGIA ELECTRICA</t>
  </si>
  <si>
    <t>CAPTACION Y SUMINISTRO DE AGUA POTABLE</t>
  </si>
  <si>
    <t>COMPRAVENTA DE ALIMENTOS, BEBIDAS Y PRODUCTOS DEL TABACO</t>
  </si>
  <si>
    <t>COMPRAVENTA DE PRENDAS DE VESTIR</t>
  </si>
  <si>
    <t>COMPRAVENTA DE ARTICULOS PARA EL HOGAR</t>
  </si>
  <si>
    <t xml:space="preserve">COMPRAVENTA DE TIENDAS DE AUTOSERVICIO </t>
  </si>
  <si>
    <t>COMPRAVENTA DE GASES, COMBUSTIBLES Y LUBRICANTES</t>
  </si>
  <si>
    <t>COMPRAVENTA DE MATERIAS PRIMAS</t>
  </si>
  <si>
    <t>COMPRAVENTA DE MAQUINARIA, EQUIPO</t>
  </si>
  <si>
    <t>COMPRAVENTA DE EQUIPO DE TRANSPORTE</t>
  </si>
  <si>
    <t>COMPRAVENTA DE INMUEBLES</t>
  </si>
  <si>
    <t>SERVICIOS DE TRANSPORTES</t>
  </si>
  <si>
    <t>SERVICIOS DE COMUNICACIONES</t>
  </si>
  <si>
    <t xml:space="preserve">SERVICIOS FINANCIEROS </t>
  </si>
  <si>
    <t>SERVICIOS DE SEGUROS</t>
  </si>
  <si>
    <t>SERVICIOS DE BIENES RAICES</t>
  </si>
  <si>
    <t>SERVICIOS PROFESIONALES Y TECNICOS</t>
  </si>
  <si>
    <t>SERVICIOS DE ALQUILER</t>
  </si>
  <si>
    <t>SERVICIOS DE ALOJAMIENTO TEMPORAL</t>
  </si>
  <si>
    <t>SERVICIOS DE RESTAURANT</t>
  </si>
  <si>
    <t>SERVICIOS RECREATIVOS</t>
  </si>
  <si>
    <t>SERVICIOS PERSONALES PARA EL HOGAR</t>
  </si>
  <si>
    <t>SERVICIOS EDUCATIVOS</t>
  </si>
  <si>
    <t>SERVICIOS HOSPITALARIOS</t>
  </si>
  <si>
    <t>AGRUPACIONES MERCANTILES</t>
  </si>
  <si>
    <t>AGRUPACIONES PROFESIONALES</t>
  </si>
  <si>
    <t>AGRUPACIONES CIVICAS</t>
  </si>
  <si>
    <t>AGRUPACIONES POLITICAS</t>
  </si>
  <si>
    <t>AGRUPACIONES LABOLARES</t>
  </si>
  <si>
    <t>AGRUPACIONES RELIGIOSAS</t>
  </si>
  <si>
    <t>SERVICIOS GUBERNAMENTALES</t>
  </si>
  <si>
    <t>SERVICIOS DE ORGANIZACIONES INTERNACIONALES</t>
  </si>
  <si>
    <t>LINO_MANGA_CORTA_GLORIA</t>
  </si>
  <si>
    <t>A01598BLA</t>
  </si>
  <si>
    <t>A11598BLA</t>
  </si>
  <si>
    <t>TRIPLE_CAPA_DRY_FIT</t>
  </si>
  <si>
    <t>A01533NEG</t>
  </si>
  <si>
    <t>A11533NEG</t>
  </si>
  <si>
    <t>A01611NEG</t>
  </si>
  <si>
    <t>A11611NEG</t>
  </si>
  <si>
    <t>A01625AZU</t>
  </si>
  <si>
    <t>A11625AZU</t>
  </si>
  <si>
    <t>MANGA_LARGA_MEZCLILLA_4_OZ_NUEVO_MODELO</t>
  </si>
  <si>
    <t>DOBLE_FUNCION_MEZCLILLA_4_OZ_NUEVO_MODELO</t>
  </si>
  <si>
    <t>A01624AZU</t>
  </si>
  <si>
    <t>A11624AZU</t>
  </si>
  <si>
    <t>A01461ROJ</t>
  </si>
  <si>
    <t>A11461ROJ</t>
  </si>
  <si>
    <t>A01462ROJ</t>
  </si>
  <si>
    <t>A11462ROJ</t>
  </si>
  <si>
    <t>DRY_FIT_UNISEX</t>
  </si>
  <si>
    <t>A01515NEG</t>
  </si>
  <si>
    <t>A11515NEG</t>
  </si>
  <si>
    <t>EJECUTIVA_NUEVO_MODELO</t>
  </si>
  <si>
    <t>A01595BLA</t>
  </si>
  <si>
    <t>A11595BLA</t>
  </si>
  <si>
    <t>A01596BLA</t>
  </si>
  <si>
    <t>A11596BLA</t>
  </si>
  <si>
    <t xml:space="preserve">   Chat Online</t>
  </si>
  <si>
    <t xml:space="preserve">             Publicidad tradicional</t>
  </si>
  <si>
    <t xml:space="preserve">     Pedido Online</t>
  </si>
  <si>
    <t xml:space="preserve">   Prospección</t>
  </si>
  <si>
    <t xml:space="preserve">     Redes Sociales</t>
  </si>
  <si>
    <t xml:space="preserve">   Recomendado</t>
  </si>
  <si>
    <t xml:space="preserve">             Otro</t>
  </si>
  <si>
    <t xml:space="preserve">      Amazon</t>
  </si>
  <si>
    <t>Mailing</t>
  </si>
  <si>
    <t>A00188AMN</t>
  </si>
  <si>
    <t>A10188AMN</t>
  </si>
  <si>
    <t>A00188NEG</t>
  </si>
  <si>
    <t>A10188NEG</t>
  </si>
  <si>
    <t>A00188GRO</t>
  </si>
  <si>
    <t>A10188GRO</t>
  </si>
  <si>
    <t>COCINERO_FRESCO</t>
  </si>
  <si>
    <t>A01460N/B</t>
  </si>
  <si>
    <t>A11460N/B</t>
  </si>
  <si>
    <t>RÉGIMEN  FISCAL:</t>
  </si>
  <si>
    <r>
      <rPr>
        <b/>
        <sz val="14"/>
        <color rgb="FFC00000"/>
        <rFont val="Calibri Light"/>
        <family val="2"/>
      </rPr>
      <t xml:space="preserve">Se bordarán como esten escritos en la lista. </t>
    </r>
    <r>
      <rPr>
        <b/>
        <sz val="14"/>
        <rFont val="Calibri Light"/>
        <family val="2"/>
      </rPr>
      <t xml:space="preserve">      </t>
    </r>
    <r>
      <rPr>
        <sz val="14"/>
        <rFont val="Calibri Light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Calibri Light"/>
        <family val="2"/>
      </rPr>
      <t xml:space="preserve"> -Acentos.
-Mayúsculas.
-Abreviaciones .
-Si el nombre irá en una línea o en dos. 
-Cotejar las cantidades, (con pestaña PEDIDO)</t>
    </r>
  </si>
  <si>
    <t>VESTIDO</t>
  </si>
  <si>
    <t>MANGA_CORTA_THAI_RAYAS</t>
  </si>
  <si>
    <t>A01571CIE</t>
  </si>
  <si>
    <t>A01571VIN</t>
  </si>
  <si>
    <t>A11571CIE</t>
  </si>
  <si>
    <t>A11571VIN</t>
  </si>
  <si>
    <t>ELEGANT</t>
  </si>
  <si>
    <t>A01195NEG</t>
  </si>
  <si>
    <t>A11195NEG</t>
  </si>
  <si>
    <t>A01273NEG</t>
  </si>
  <si>
    <t>A11273NEG</t>
  </si>
  <si>
    <t>601 - GENERAL DE LEY PERSONAS MORALES</t>
  </si>
  <si>
    <t>603 - PERSONAS MORALES CON FINES NO LUCRATIVOS</t>
  </si>
  <si>
    <t>605 - SUELDOS Y SALARIOS E INGRESOS ASIMILADOS A SALARIOS</t>
  </si>
  <si>
    <t>606 - ARRENDAMIENTO</t>
  </si>
  <si>
    <t>607 - RÉGIMEN DE ENAJENACIÓN O ADQUISICIÓN DE BIENES</t>
  </si>
  <si>
    <t>608 - DEMÁS INGRESOS</t>
  </si>
  <si>
    <t>609 - CONSOLIDACIÓN</t>
  </si>
  <si>
    <t>610 - RESIDENTES EN EL EXTRANJERO SIN ESTABLECIMIENTO PERMANENTE EN MÉXICO</t>
  </si>
  <si>
    <t>611 - INGRESOS POR DIVIDENDOS (SOCIOS Y ACCIONISTAS)</t>
  </si>
  <si>
    <t>612 - PERSONAS FÍSICAS CON ACTIVIDADES EMPRESARIALES Y PROFESIONALES</t>
  </si>
  <si>
    <t>614 - INGRESOS POR INTERESES</t>
  </si>
  <si>
    <t>615 - RÉGIMEN DE LOS INGRESOS POR OBTENCIÓN DE PREMIOS</t>
  </si>
  <si>
    <t>616 - SIN OBLIGACIONES FISCALES</t>
  </si>
  <si>
    <t>620 - SOCIEDADES COOPERATIVAS DE PRODUCCIÓN QUE OPTAN POR DIFERIR SUS INGRESOS</t>
  </si>
  <si>
    <t>621 - INCORPORACIÓN FISCAL</t>
  </si>
  <si>
    <t>622 - ACTIVIDADES AGRÍCOLAS, GANADERAS, SILVÍCOLAS Y PESQUERAS</t>
  </si>
  <si>
    <t>623 - OPCIONAL PARA GRUPOS DE SOCIEDADES</t>
  </si>
  <si>
    <t>624 - COORDINADOS</t>
  </si>
  <si>
    <t>625 - RÉGIMEN DE LAS ACTIVIDADES EMPRESARIALES CON INGRESOS A TRAVÉS DE PLATAFORMAS TECNOLÓGICAS</t>
  </si>
  <si>
    <t>626 - RÉGIMEN SIMPLIFICADO DE CONFIANZA</t>
  </si>
  <si>
    <t>628 - HIDROCARBUROS</t>
  </si>
  <si>
    <t>629 - DE LOS REGÍMENES FISCALES PREFERENTES Y DE LAS EMPRESAS MULTINACIONALES</t>
  </si>
  <si>
    <t>630 - ENAJENACIÓN DE ACCIONES EN BOLSA DE VALORES</t>
  </si>
  <si>
    <t>MARINO/REY</t>
  </si>
  <si>
    <t>A01665M/R</t>
  </si>
  <si>
    <t>A11665M/R</t>
  </si>
  <si>
    <t>A00970CIE</t>
  </si>
  <si>
    <t>A10970CIE</t>
  </si>
  <si>
    <t>A10970VIN</t>
  </si>
  <si>
    <t>A00970VIN</t>
  </si>
  <si>
    <t>MANGA_CORTA_MEZCLILLA_4_OZ</t>
  </si>
  <si>
    <t>A01716AZU</t>
  </si>
  <si>
    <t>A11716AZU</t>
  </si>
  <si>
    <t>INDUSTRIAL</t>
  </si>
  <si>
    <t>CARGO</t>
  </si>
  <si>
    <t>EMPRESARIAL</t>
  </si>
  <si>
    <t>A01134MAR</t>
  </si>
  <si>
    <t>A11134MAR</t>
  </si>
  <si>
    <t>DESMONTABLE_DOBLE_VISTA</t>
  </si>
  <si>
    <t>A01135MAR</t>
  </si>
  <si>
    <t>A11135MAR</t>
  </si>
  <si>
    <t>ORION</t>
  </si>
  <si>
    <t>COREA</t>
  </si>
  <si>
    <t>MALLA_PREMIUM</t>
  </si>
  <si>
    <t>A01861NAN</t>
  </si>
  <si>
    <t>A11861NAN</t>
  </si>
  <si>
    <t>REFLEJANTE</t>
  </si>
  <si>
    <t>C01584PLA</t>
  </si>
  <si>
    <t>C11584PLA</t>
  </si>
  <si>
    <t>PLATA</t>
  </si>
  <si>
    <t>A00348AMN</t>
  </si>
  <si>
    <t>A10348AMN</t>
  </si>
  <si>
    <t>A01461REY</t>
  </si>
  <si>
    <t>A11461REY</t>
  </si>
  <si>
    <t>A00373AMN</t>
  </si>
  <si>
    <t>A10373AMN</t>
  </si>
  <si>
    <t>CAMISETA_CUELLO_REDONDO</t>
  </si>
  <si>
    <t>CELESTE</t>
  </si>
  <si>
    <t>LADRILLO</t>
  </si>
  <si>
    <t>LIMA</t>
  </si>
  <si>
    <t>MANGO</t>
  </si>
  <si>
    <t>DELFIN</t>
  </si>
  <si>
    <t>AGUA</t>
  </si>
  <si>
    <t>BOSQUE</t>
  </si>
  <si>
    <t>JADE</t>
  </si>
  <si>
    <t>C00105VAG</t>
  </si>
  <si>
    <t>C00105AZC</t>
  </si>
  <si>
    <t>C10105AZC</t>
  </si>
  <si>
    <t>C10105DEL</t>
  </si>
  <si>
    <t>C00105DEL</t>
  </si>
  <si>
    <t>C00105ROF</t>
  </si>
  <si>
    <t>C10105ROF</t>
  </si>
  <si>
    <t>C00105ROL</t>
  </si>
  <si>
    <t>C10105ROL</t>
  </si>
  <si>
    <t>C10105LIM</t>
  </si>
  <si>
    <t>C00105LIM</t>
  </si>
  <si>
    <t>C00105MAN</t>
  </si>
  <si>
    <t>C10105MAN</t>
  </si>
  <si>
    <t>C10105OLI</t>
  </si>
  <si>
    <t>C00105OLI</t>
  </si>
  <si>
    <t>C00105GPL</t>
  </si>
  <si>
    <t>C10105GPL</t>
  </si>
  <si>
    <t>C10105VEJ</t>
  </si>
  <si>
    <t>C00105VEJ</t>
  </si>
  <si>
    <t>C00105VBS</t>
  </si>
  <si>
    <t>C10105VBS</t>
  </si>
  <si>
    <t>C00106VAG</t>
  </si>
  <si>
    <t>C00106ARE</t>
  </si>
  <si>
    <t>C10106ARE</t>
  </si>
  <si>
    <t>C00106BEI</t>
  </si>
  <si>
    <t>C00106GCA</t>
  </si>
  <si>
    <t>C10106GCA</t>
  </si>
  <si>
    <t>C00106CIE</t>
  </si>
  <si>
    <t>C10106CIE</t>
  </si>
  <si>
    <t>C00106AZC</t>
  </si>
  <si>
    <t>C10106AZC</t>
  </si>
  <si>
    <t>C00106CHO</t>
  </si>
  <si>
    <t>C10106CHO</t>
  </si>
  <si>
    <t>C00106DEL</t>
  </si>
  <si>
    <t>C10106DEL</t>
  </si>
  <si>
    <t>C00106ROF</t>
  </si>
  <si>
    <t>C10106ROF</t>
  </si>
  <si>
    <t>C00106ROL</t>
  </si>
  <si>
    <t>C10106ROL</t>
  </si>
  <si>
    <t>C00106LIM</t>
  </si>
  <si>
    <t>C10106LIM</t>
  </si>
  <si>
    <t>C00106MAN</t>
  </si>
  <si>
    <t>C10106MAN</t>
  </si>
  <si>
    <t>C00106MOR</t>
  </si>
  <si>
    <t>C10106MOR</t>
  </si>
  <si>
    <t>C00106NAR</t>
  </si>
  <si>
    <t>C10106NAR</t>
  </si>
  <si>
    <t>C00106OLI</t>
  </si>
  <si>
    <t>C10106OLI</t>
  </si>
  <si>
    <t>C00106GPL</t>
  </si>
  <si>
    <t>C10106GPL</t>
  </si>
  <si>
    <t>C00106TUR</t>
  </si>
  <si>
    <t>C10106TUR</t>
  </si>
  <si>
    <t>C00106VEJ</t>
  </si>
  <si>
    <t>C10106VEJ</t>
  </si>
  <si>
    <t>C00106VBS</t>
  </si>
  <si>
    <t>C10106VBS</t>
  </si>
  <si>
    <t>A01470B/A</t>
  </si>
  <si>
    <t>A11470B/A</t>
  </si>
  <si>
    <t>BLANCO_AZULADO</t>
  </si>
  <si>
    <t>A01471B/A</t>
  </si>
  <si>
    <t>A11471B/A</t>
  </si>
  <si>
    <t>MEZCLILLA_STRETCH_HILO_DORADO</t>
  </si>
  <si>
    <t>A01964AZU</t>
  </si>
  <si>
    <t>A11964AZU</t>
  </si>
  <si>
    <t>A01965AZU</t>
  </si>
  <si>
    <t>A11965AZU</t>
  </si>
  <si>
    <t>MEZCLILLA_7.5_ONZAS_TONO_INDUSTRIAL</t>
  </si>
  <si>
    <t>MEZCLILLA_12_ONZAS_TONO_INDUSTRIAL</t>
  </si>
  <si>
    <t>A01977AZU</t>
  </si>
  <si>
    <t>A01978AZU</t>
  </si>
  <si>
    <t>A11977AZU</t>
  </si>
  <si>
    <t>A11978AZU</t>
  </si>
  <si>
    <t>A00082VER</t>
  </si>
  <si>
    <t>A10082VER</t>
  </si>
  <si>
    <t>A00969GRI</t>
  </si>
  <si>
    <t>A10969GRI</t>
  </si>
  <si>
    <t>A00037VER</t>
  </si>
  <si>
    <t>A10037VER</t>
  </si>
  <si>
    <t>A00970GRIS</t>
  </si>
  <si>
    <t>A10970GRIS</t>
  </si>
  <si>
    <t>A00363MAR</t>
  </si>
  <si>
    <t>A10363MAR</t>
  </si>
  <si>
    <t>A00382MAR</t>
  </si>
  <si>
    <t>A10382MAR</t>
  </si>
  <si>
    <t>CUADROS_CHESS_MANGA_LARGA</t>
  </si>
  <si>
    <t>A01966CIE</t>
  </si>
  <si>
    <t>A01966MAR</t>
  </si>
  <si>
    <t>A01966NEG</t>
  </si>
  <si>
    <t>A11966MAR</t>
  </si>
  <si>
    <t>A11966NEG</t>
  </si>
  <si>
    <t>A11966CIE</t>
  </si>
  <si>
    <t>A01967CIE</t>
  </si>
  <si>
    <t>A01967MAR</t>
  </si>
  <si>
    <t>A01967NEG</t>
  </si>
  <si>
    <t>A11967CIE</t>
  </si>
  <si>
    <t>A11967MAR</t>
  </si>
  <si>
    <t>A11967NEG</t>
  </si>
  <si>
    <t>MANGA_LARGA_POPELINA_STRETCH</t>
  </si>
  <si>
    <t>A02055NEG</t>
  </si>
  <si>
    <t>A12055NEG</t>
  </si>
  <si>
    <t>RECICLADA_MANGA_CORTA</t>
  </si>
  <si>
    <t>RECICLADA_MANGA_LARGA</t>
  </si>
  <si>
    <t>CAMISETA_CUELLO_REDONDO_DAMA</t>
  </si>
  <si>
    <t>MODELO_MIKO</t>
  </si>
  <si>
    <t>A01963MAR</t>
  </si>
  <si>
    <t>A11963MAR</t>
  </si>
  <si>
    <t>A01963NEG</t>
  </si>
  <si>
    <t>A11963NEG</t>
  </si>
  <si>
    <t>A01963GRO</t>
  </si>
  <si>
    <t>A11963GRO</t>
  </si>
  <si>
    <t>UNISEX_BERRYS</t>
  </si>
  <si>
    <t>A02011MAR</t>
  </si>
  <si>
    <t>A02011NEG</t>
  </si>
  <si>
    <t>A12011MAR</t>
  </si>
  <si>
    <t>A12011NEG</t>
  </si>
  <si>
    <t>A01962MAR</t>
  </si>
  <si>
    <t>A11962MAR</t>
  </si>
  <si>
    <t>A01962NEG</t>
  </si>
  <si>
    <t>A11962NEG</t>
  </si>
  <si>
    <t>A01962GRO</t>
  </si>
  <si>
    <t>A11962GRO</t>
  </si>
  <si>
    <t>A01833MAR</t>
  </si>
  <si>
    <t>A11833MAR</t>
  </si>
  <si>
    <t>A01462REY</t>
  </si>
  <si>
    <t>A11462REY</t>
  </si>
  <si>
    <t>AJUSTABLE_BOMBAY</t>
  </si>
  <si>
    <t>A02039GRP</t>
  </si>
  <si>
    <t>A12039GRP</t>
  </si>
  <si>
    <t>A00245MAR</t>
  </si>
  <si>
    <t>A10245MAR</t>
  </si>
  <si>
    <t>A00245NEG</t>
  </si>
  <si>
    <t>A10245NEG</t>
  </si>
  <si>
    <t>TIPO_PONCHO</t>
  </si>
  <si>
    <t>IMPERMEABLE_INDUSTRIAL</t>
  </si>
  <si>
    <t>C00058NEG</t>
  </si>
  <si>
    <t>C00058BLA</t>
  </si>
  <si>
    <t>C10058BLA</t>
  </si>
  <si>
    <t>C10058NEG</t>
  </si>
  <si>
    <t>A02069GRJ</t>
  </si>
  <si>
    <t>A12069GRJ</t>
  </si>
  <si>
    <t>A02069MAR</t>
  </si>
  <si>
    <t>A12069MAR</t>
  </si>
  <si>
    <t>A02069NEG</t>
  </si>
  <si>
    <t>A12069NEG</t>
  </si>
  <si>
    <t>A02071GRJ</t>
  </si>
  <si>
    <t>A12071GRJ</t>
  </si>
  <si>
    <t>A02071MAR</t>
  </si>
  <si>
    <t>A12071MAR</t>
  </si>
  <si>
    <t>A02071NEG</t>
  </si>
  <si>
    <t>A12071NEG</t>
  </si>
  <si>
    <t>OSAKA</t>
  </si>
  <si>
    <t>A02026NEG</t>
  </si>
  <si>
    <t>A12026NEG</t>
  </si>
  <si>
    <t>A02027NEG</t>
  </si>
  <si>
    <t>A12027NEG</t>
  </si>
  <si>
    <t>BUENOS_AIRES</t>
  </si>
  <si>
    <t>A01704NEG</t>
  </si>
  <si>
    <t>A11704NEG</t>
  </si>
  <si>
    <t>A01703NEG</t>
  </si>
  <si>
    <t>A11703NEG</t>
  </si>
  <si>
    <t>MODELO_TOLEDO</t>
  </si>
  <si>
    <t>A02012NEG</t>
  </si>
  <si>
    <t>A12012NEG</t>
  </si>
  <si>
    <t>A02013NEG</t>
  </si>
  <si>
    <t>A12013NEG</t>
  </si>
  <si>
    <t>POLAR_AFELPADO_UNISEX</t>
  </si>
  <si>
    <t>A02079MAR</t>
  </si>
  <si>
    <t>A12079MAR</t>
  </si>
  <si>
    <t>GOGLES</t>
  </si>
  <si>
    <t>LISTADO 1</t>
  </si>
  <si>
    <t>CABALLERO PARTE ARRIBA</t>
  </si>
  <si>
    <t>DESCRIPCION</t>
  </si>
  <si>
    <t>COLOR</t>
  </si>
  <si>
    <t>A00227BEI</t>
  </si>
  <si>
    <t>A10227BEI</t>
  </si>
  <si>
    <t>MANGA_CORTA_SEGURIDAD</t>
  </si>
  <si>
    <t>FOTOGRAFO_JACKETWIEGHT</t>
  </si>
  <si>
    <t>SIN_CARETA_TRIPLE_CAPA_CABALLERO</t>
  </si>
  <si>
    <t>DOBLE_CAPA_PREMIUM_REPELENTE</t>
  </si>
  <si>
    <t>4_VISTAS</t>
  </si>
  <si>
    <t>AJUSTABLE</t>
  </si>
  <si>
    <t>SIN_MANGAS_GABARDINA</t>
  </si>
  <si>
    <t>MANGA_LARGA_ANTICLORO</t>
  </si>
  <si>
    <t>SPRAY_60ml_</t>
  </si>
  <si>
    <t>SPRAY_250ml_</t>
  </si>
  <si>
    <t>CERTIFICADO_50ml_</t>
  </si>
  <si>
    <t>DE_SEGURIDAD_VENTILACION_DIRECTA_TRANSPARENTES_</t>
  </si>
  <si>
    <t>DE_SEGURIDAD_VENTILACION_INDIRECTA_TRANSPARENTES_</t>
  </si>
  <si>
    <t>ALGODON_PALMA_DE_CARNAZA_</t>
  </si>
  <si>
    <t>CARNAZA_USO_RUDO_</t>
  </si>
  <si>
    <t>INFRARROJO_</t>
  </si>
  <si>
    <t>LISTADO 2</t>
  </si>
  <si>
    <t>A02125CIE</t>
  </si>
  <si>
    <t>A12125CIE</t>
  </si>
  <si>
    <t>A02125GCA</t>
  </si>
  <si>
    <t>A12125GCA</t>
  </si>
  <si>
    <t>OXFORD_THAI_MANGA_DOBLE_FUNCION</t>
  </si>
  <si>
    <t>A00134GRO</t>
  </si>
  <si>
    <t>A10134GRO</t>
  </si>
  <si>
    <t>A02078MAR</t>
  </si>
  <si>
    <t>A12078MAR</t>
  </si>
  <si>
    <t>CHALECO_INDUSTRIAL</t>
  </si>
  <si>
    <t>A02097GRP</t>
  </si>
  <si>
    <t>A12097GRP</t>
  </si>
  <si>
    <t>A02097VIN</t>
  </si>
  <si>
    <t>A12097VIN</t>
  </si>
  <si>
    <t>CHEF_EDICION_ESPECIAL_CON_VIVOS</t>
  </si>
  <si>
    <t>BLANCO_NEGRO</t>
  </si>
  <si>
    <t>NEGRO_BLANCO</t>
  </si>
  <si>
    <t>TRANSPARENTES_</t>
  </si>
  <si>
    <t>OSCUROS_</t>
  </si>
  <si>
    <t>POLO_MANGA_CORTA_MICROPIQUE</t>
  </si>
  <si>
    <t>DEPORTIVO</t>
  </si>
  <si>
    <t>CABALLERO PARTE ABAJO</t>
  </si>
  <si>
    <t>MEDICO_LICRA</t>
  </si>
  <si>
    <t>A02131GRP</t>
  </si>
  <si>
    <t>A12131GRP</t>
  </si>
  <si>
    <t>A02131VIN</t>
  </si>
  <si>
    <t>A12131VIN</t>
  </si>
  <si>
    <t>A01963CAQ</t>
  </si>
  <si>
    <t>A11963CAQ</t>
  </si>
  <si>
    <t>CHALECO_DAMA</t>
  </si>
  <si>
    <t>DAMA PARTE ARRIBA</t>
  </si>
  <si>
    <t>A00037CIE</t>
  </si>
  <si>
    <t>A10037CIE</t>
  </si>
  <si>
    <t>A00037GCA</t>
  </si>
  <si>
    <t>A10037GCA</t>
  </si>
  <si>
    <t>_CON_DETALLE_MIL_RAYAS_MARINO</t>
  </si>
  <si>
    <t>MARINO/GRI_PERLA</t>
  </si>
  <si>
    <t>CON_CARETA_TRIPLE_CAPA</t>
  </si>
  <si>
    <t>CUBREBOCAS_DAMA</t>
  </si>
  <si>
    <t>A02096GRP</t>
  </si>
  <si>
    <t>A12096GRP</t>
  </si>
  <si>
    <t>A02096VIN</t>
  </si>
  <si>
    <t>A12096VIN</t>
  </si>
  <si>
    <t>A01954BLA</t>
  </si>
  <si>
    <t>A01954GRO</t>
  </si>
  <si>
    <t>A01954MAR</t>
  </si>
  <si>
    <t>A01954NEG</t>
  </si>
  <si>
    <t>A01954VBO</t>
  </si>
  <si>
    <t>A11954BLA</t>
  </si>
  <si>
    <t>A11954GRO</t>
  </si>
  <si>
    <t>A11954MAR</t>
  </si>
  <si>
    <t>A11954NEG</t>
  </si>
  <si>
    <t>A11954VBO</t>
  </si>
  <si>
    <t>DAMA PARTE ABAJO</t>
  </si>
  <si>
    <t>A01962CAQ</t>
  </si>
  <si>
    <t>A11962CAQ</t>
  </si>
  <si>
    <t>A01496NEG</t>
  </si>
  <si>
    <t>A11496NEG</t>
  </si>
  <si>
    <t>A02132GRP</t>
  </si>
  <si>
    <t>A02132REY</t>
  </si>
  <si>
    <t>A02132VIN</t>
  </si>
  <si>
    <t>A12132GRP</t>
  </si>
  <si>
    <t>A12132REY</t>
  </si>
  <si>
    <t>A12132VIN</t>
  </si>
  <si>
    <t>BOTA Y ZAPATO</t>
  </si>
  <si>
    <t>A01955BLA</t>
  </si>
  <si>
    <t>A01955MAR</t>
  </si>
  <si>
    <t>A01955NEG</t>
  </si>
  <si>
    <t>A01955GRO</t>
  </si>
  <si>
    <t>A01955VBO</t>
  </si>
  <si>
    <t>A11955GRO</t>
  </si>
  <si>
    <t>A11955MAR</t>
  </si>
  <si>
    <t>A11955NEG</t>
  </si>
  <si>
    <t>A11955VBO</t>
  </si>
  <si>
    <t>A11955BLA</t>
  </si>
  <si>
    <t>POLAR_AFELPADA_UNISEX</t>
  </si>
  <si>
    <t>P500_MANGA_LARGA</t>
  </si>
  <si>
    <t>C10105VAG</t>
  </si>
  <si>
    <t>C10105BEI</t>
  </si>
  <si>
    <t>C10106VAG</t>
  </si>
  <si>
    <t>C10106BEI</t>
  </si>
  <si>
    <t>A02070GRJ</t>
  </si>
  <si>
    <t>A02070MAR</t>
  </si>
  <si>
    <t>A02070NEG</t>
  </si>
  <si>
    <t>A12070GRJ</t>
  </si>
  <si>
    <t>A12070MAR</t>
  </si>
  <si>
    <t>A12070NEG</t>
  </si>
  <si>
    <t>A12072GRJ</t>
  </si>
  <si>
    <t>A12072MAR</t>
  </si>
  <si>
    <t>A12072NEG</t>
  </si>
  <si>
    <t>A02072GRJ</t>
  </si>
  <si>
    <t>A02072MAR</t>
  </si>
  <si>
    <t>A02072NEG</t>
  </si>
  <si>
    <t>MANGA_LARGA_DF_PESCADOR</t>
  </si>
  <si>
    <t>A02101MAR</t>
  </si>
  <si>
    <t>A02101BLA</t>
  </si>
  <si>
    <t>A12101BLA</t>
  </si>
  <si>
    <t>A12101MAR</t>
  </si>
  <si>
    <t>A02124MAR</t>
  </si>
  <si>
    <t>A01990BLA</t>
  </si>
  <si>
    <t>A01990MAR</t>
  </si>
  <si>
    <t>A12124MAR</t>
  </si>
  <si>
    <t>A11990BLA</t>
  </si>
  <si>
    <t>A11990MAR</t>
  </si>
  <si>
    <t>MANGA_3.4_COMBINADA_JULIANA</t>
  </si>
  <si>
    <t>CARGO_COMANDO</t>
  </si>
  <si>
    <t>A02045GRO</t>
  </si>
  <si>
    <t>A02045MAR</t>
  </si>
  <si>
    <t>A12045MAR</t>
  </si>
  <si>
    <t>A12045GRO</t>
  </si>
  <si>
    <t>2XG
44/46</t>
  </si>
  <si>
    <t>3XG
48/50</t>
  </si>
  <si>
    <t>GOLF</t>
  </si>
  <si>
    <t>2XG
36/38</t>
  </si>
  <si>
    <t>3XG
40/42</t>
  </si>
  <si>
    <t>A02096MAR</t>
  </si>
  <si>
    <t>A12096MAR</t>
  </si>
  <si>
    <t>SEGURIDAD_ULTRA_DURABLE_CON_REFUERZO</t>
  </si>
  <si>
    <t>CAFÉ</t>
  </si>
  <si>
    <t>A02095CAF</t>
  </si>
  <si>
    <t>A12095CAF</t>
  </si>
  <si>
    <t>MEDICA_LA</t>
  </si>
  <si>
    <t>A02097MAR</t>
  </si>
  <si>
    <t>A12097MAR</t>
  </si>
  <si>
    <t>MEDICO_LA</t>
  </si>
  <si>
    <t>A02132MAR</t>
  </si>
  <si>
    <t>A12132MAR</t>
  </si>
  <si>
    <t>A02131MAR</t>
  </si>
  <si>
    <t>A12131MAR</t>
  </si>
  <si>
    <t>ALABAMA</t>
  </si>
  <si>
    <t>A02193BLA</t>
  </si>
  <si>
    <t>A02193GRO</t>
  </si>
  <si>
    <t>A02220MAR</t>
  </si>
  <si>
    <t>A12193BLA</t>
  </si>
  <si>
    <t>A12193GRO</t>
  </si>
  <si>
    <t>A12220MAR</t>
  </si>
  <si>
    <t>A02101GRI</t>
  </si>
  <si>
    <t>A12101GRI</t>
  </si>
  <si>
    <t>A01990GRI</t>
  </si>
  <si>
    <t>A11990GRIS</t>
  </si>
  <si>
    <t>A02140MAR</t>
  </si>
  <si>
    <t>A12140MAR</t>
  </si>
  <si>
    <t>DUBLIN</t>
  </si>
  <si>
    <t>GRIS JASPE</t>
  </si>
  <si>
    <t>A02259MAR</t>
  </si>
  <si>
    <t>A12259MAR</t>
  </si>
  <si>
    <t>A02264MAR</t>
  </si>
  <si>
    <t>A12264MAR</t>
  </si>
  <si>
    <t>ESCUDERIA</t>
  </si>
  <si>
    <t>A02237BLA</t>
  </si>
  <si>
    <t>A02237MAR</t>
  </si>
  <si>
    <t>A02237GRO</t>
  </si>
  <si>
    <t>A12237BLA</t>
  </si>
  <si>
    <t>A12237GRO</t>
  </si>
  <si>
    <t>A12237MAR</t>
  </si>
  <si>
    <t>MANGA_LARGA_IGNIFUGA</t>
  </si>
  <si>
    <t>SLIM_FIT_VISCOSA</t>
  </si>
  <si>
    <t>A02277GRO</t>
  </si>
  <si>
    <t>A02277MAR</t>
  </si>
  <si>
    <t>A02277NEG</t>
  </si>
  <si>
    <t>A12277GRO</t>
  </si>
  <si>
    <t>A12277MAR</t>
  </si>
  <si>
    <t>A12277NEG</t>
  </si>
  <si>
    <t>A02278GRO</t>
  </si>
  <si>
    <t>A02278MAR</t>
  </si>
  <si>
    <t>A02278NEG</t>
  </si>
  <si>
    <t>A12278MAR</t>
  </si>
  <si>
    <t>A12278NEG</t>
  </si>
  <si>
    <t>A12278GRO</t>
  </si>
  <si>
    <t>MEZCLILLA_7.5_OZ_CON_REFLEJANTE_DUAL</t>
  </si>
  <si>
    <t>A02388AZU</t>
  </si>
  <si>
    <t>A12388AZU</t>
  </si>
  <si>
    <t>SACO</t>
  </si>
  <si>
    <t>A02351MAR</t>
  </si>
  <si>
    <t>A12351MAR</t>
  </si>
  <si>
    <t>IGNIFUGO</t>
  </si>
  <si>
    <t>A02301MAR</t>
  </si>
  <si>
    <t>A12301MAR</t>
  </si>
  <si>
    <t>DE_TRABAJO</t>
  </si>
  <si>
    <t>A02350BLA</t>
  </si>
  <si>
    <t>A02350NEG</t>
  </si>
  <si>
    <t>A12350BLA</t>
  </si>
  <si>
    <t>A12350NEG</t>
  </si>
  <si>
    <t>A00459BLA</t>
  </si>
  <si>
    <t>A00459NEG</t>
  </si>
  <si>
    <t>A10459BLA</t>
  </si>
  <si>
    <t>A10459NEG</t>
  </si>
  <si>
    <t>A00459MAR</t>
  </si>
  <si>
    <t>A10459MAR</t>
  </si>
  <si>
    <t>MANGA_LARGA_ITALIANA</t>
  </si>
  <si>
    <t>A02382MAR</t>
  </si>
  <si>
    <t>A12382MAR</t>
  </si>
  <si>
    <t>SACO_DAMA</t>
  </si>
  <si>
    <t>A02352MAR</t>
  </si>
  <si>
    <t>A12352MAR</t>
  </si>
  <si>
    <t>A02191NEG</t>
  </si>
  <si>
    <t>A12191NEG</t>
  </si>
  <si>
    <t>A02190NEG</t>
  </si>
  <si>
    <t>A12190NEG</t>
  </si>
  <si>
    <t>CUELLO_MAO</t>
  </si>
  <si>
    <t>A02429BLA</t>
  </si>
  <si>
    <t>A02383MAR</t>
  </si>
  <si>
    <t>A02383NEG</t>
  </si>
  <si>
    <t>A02430BLA</t>
  </si>
  <si>
    <t>A12383MAR</t>
  </si>
  <si>
    <t>A12383NEG</t>
  </si>
  <si>
    <t>A12430BLA</t>
  </si>
  <si>
    <t>A02382NEG</t>
  </si>
  <si>
    <t>A12382NEG</t>
  </si>
  <si>
    <t>A01704MAR</t>
  </si>
  <si>
    <t>A11704MAR</t>
  </si>
  <si>
    <t>A01703MAR</t>
  </si>
  <si>
    <t>A11703MAR</t>
  </si>
  <si>
    <t>CHAQUETA</t>
  </si>
  <si>
    <t>A02433GRJ</t>
  </si>
  <si>
    <t>A12433GRJ</t>
  </si>
  <si>
    <t>CHAQUETA_DAMA</t>
  </si>
  <si>
    <t>A02434GRJ</t>
  </si>
  <si>
    <t>A12434GRJ</t>
  </si>
  <si>
    <t>MODELO_TOLEDO_CON_GORRO</t>
  </si>
  <si>
    <t>A02261MAR</t>
  </si>
  <si>
    <t>A12261MAR</t>
  </si>
  <si>
    <t>A02260MAR</t>
  </si>
  <si>
    <t>A12260MAR</t>
  </si>
  <si>
    <t>MARINO_OSCURO</t>
  </si>
  <si>
    <t>A0274MAR</t>
  </si>
  <si>
    <t>A1274MAR</t>
  </si>
  <si>
    <t>A02375MAR</t>
  </si>
  <si>
    <t>A12375MAR</t>
  </si>
  <si>
    <t>A02347NEG</t>
  </si>
  <si>
    <t>A12347NEG</t>
  </si>
  <si>
    <t>A02346NEG</t>
  </si>
  <si>
    <t>A12346NEG</t>
  </si>
  <si>
    <t>A02435GRJ</t>
  </si>
  <si>
    <t>A02363MAR</t>
  </si>
  <si>
    <t>A12435GRJ</t>
  </si>
  <si>
    <t>A12363MAR</t>
  </si>
  <si>
    <t>A02436GRJ</t>
  </si>
  <si>
    <t>A02364MAR</t>
  </si>
  <si>
    <t>A12436GRJ</t>
  </si>
  <si>
    <t>A12364MAR</t>
  </si>
  <si>
    <t>RECICLADA</t>
  </si>
  <si>
    <t>A02349MAR</t>
  </si>
  <si>
    <t>A12349MAR</t>
  </si>
  <si>
    <t>MANGA_LARGA_OPERATIVA</t>
  </si>
  <si>
    <t>BLAZER</t>
  </si>
  <si>
    <t>LEGIONARIO</t>
  </si>
  <si>
    <t>CAZADOR</t>
  </si>
  <si>
    <t>A00247CAQ</t>
  </si>
  <si>
    <t>A00247MAR</t>
  </si>
  <si>
    <t>A10247CAQ</t>
  </si>
  <si>
    <t>A10247MAR</t>
  </si>
  <si>
    <t>A00249CAQ</t>
  </si>
  <si>
    <t>A00249MAR</t>
  </si>
  <si>
    <t>A10249CAQ</t>
  </si>
  <si>
    <t>A10249MAR</t>
  </si>
  <si>
    <t>A02457BLA</t>
  </si>
  <si>
    <t>A02457MAR</t>
  </si>
  <si>
    <t>A02457NEG</t>
  </si>
  <si>
    <t>A02457GRO</t>
  </si>
  <si>
    <t>A02458BLA</t>
  </si>
  <si>
    <t>A02458GRO</t>
  </si>
  <si>
    <t>A02458MAR</t>
  </si>
  <si>
    <t>A02458NEG</t>
  </si>
  <si>
    <t>A12457BLA</t>
  </si>
  <si>
    <t>A12457GRO</t>
  </si>
  <si>
    <t>A12457MAR</t>
  </si>
  <si>
    <t>A12457NEG</t>
  </si>
  <si>
    <t>A12458BLA</t>
  </si>
  <si>
    <t>A12458GRO</t>
  </si>
  <si>
    <t>A12458MAR</t>
  </si>
  <si>
    <t>A12458NEG</t>
  </si>
  <si>
    <t>STRECH_ICE_COOL_TECH_M_C</t>
  </si>
  <si>
    <t>STRECH_ICE_COOL_TECH_M_L</t>
  </si>
  <si>
    <t>A00378GRI</t>
  </si>
  <si>
    <t>A10378GRI</t>
  </si>
  <si>
    <t>G</t>
  </si>
  <si>
    <t>DRY_FIT_REFLEJANTE_STRETCH</t>
  </si>
  <si>
    <t>A02504AMN</t>
  </si>
  <si>
    <t>A12504AMN</t>
  </si>
  <si>
    <t>A02401B/N</t>
  </si>
  <si>
    <t>A12401B/N</t>
  </si>
  <si>
    <t>A12429BLA</t>
  </si>
  <si>
    <t>MEZCLILLA_14_OZ_CON_REFLEJANTE_DUAL</t>
  </si>
  <si>
    <t>A22505AZU</t>
  </si>
  <si>
    <t>A32505AZU</t>
  </si>
  <si>
    <t>MAJOR</t>
  </si>
  <si>
    <t>A00913NEG</t>
  </si>
  <si>
    <t>A10913NEG</t>
  </si>
  <si>
    <t>A02457ROJ</t>
  </si>
  <si>
    <t>A12457ROJ</t>
  </si>
  <si>
    <t>DE_SEGURIDAD_OXFORD_THAI</t>
  </si>
  <si>
    <t>SI</t>
  </si>
  <si>
    <t>A02101OLI</t>
  </si>
  <si>
    <t>A12101OLI</t>
  </si>
  <si>
    <t>A01990OLI</t>
  </si>
  <si>
    <t>A11990OLI</t>
  </si>
  <si>
    <t>MODELO_MIKO_CON_CIERRE</t>
  </si>
  <si>
    <t>A02591CAQ</t>
  </si>
  <si>
    <t>A02591GRO</t>
  </si>
  <si>
    <t>A02591MAR</t>
  </si>
  <si>
    <t>A02591NEG</t>
  </si>
  <si>
    <t>A12591CAQ</t>
  </si>
  <si>
    <t>A12591GRO</t>
  </si>
  <si>
    <t>A12591MAR</t>
  </si>
  <si>
    <t>A12591NEG</t>
  </si>
  <si>
    <t>A02351NEG</t>
  </si>
  <si>
    <t>A12351NEG</t>
  </si>
  <si>
    <t>A02352NEG</t>
  </si>
  <si>
    <t>A12352NEG</t>
  </si>
  <si>
    <t>PARRILLERO</t>
  </si>
  <si>
    <t>A02515AZUUNI</t>
  </si>
  <si>
    <t>A12515AZUUNI</t>
  </si>
  <si>
    <t>A02521NEG</t>
  </si>
  <si>
    <t>A22521NEG</t>
  </si>
  <si>
    <t>MEDICO_NUEVO_MODELO</t>
  </si>
  <si>
    <t>A02520MAR</t>
  </si>
  <si>
    <t>A12520MAR</t>
  </si>
  <si>
    <t>A02550NEG</t>
  </si>
  <si>
    <t>A02551CAF</t>
  </si>
  <si>
    <t>A12550NEG</t>
  </si>
  <si>
    <t>A12551CAF</t>
  </si>
  <si>
    <t>A02519MAR</t>
  </si>
  <si>
    <t>A12519MAR</t>
  </si>
  <si>
    <t>A00082TUR</t>
  </si>
  <si>
    <t>A10082TUR</t>
  </si>
  <si>
    <t>VERDE_OLIVO</t>
  </si>
  <si>
    <t>A01966OLI</t>
  </si>
  <si>
    <t>A11966OLI</t>
  </si>
  <si>
    <t>CUADROS_BB_CHECKS</t>
  </si>
  <si>
    <t>A00037TUR</t>
  </si>
  <si>
    <t>A10037TUR</t>
  </si>
  <si>
    <t>A01967OLI</t>
  </si>
  <si>
    <t>A11967OLI</t>
  </si>
  <si>
    <t>A02618VIN</t>
  </si>
  <si>
    <t>A12618VIN</t>
  </si>
  <si>
    <t>MEZCLILLA_STRETCH_HILO_MARINO</t>
  </si>
  <si>
    <t>A02611AZU</t>
  </si>
  <si>
    <t>A12611AZU</t>
  </si>
  <si>
    <t>A02612AZU</t>
  </si>
  <si>
    <t>A12612AZU</t>
  </si>
  <si>
    <t>HOTELERA_CUELLO_MAO</t>
  </si>
  <si>
    <t>AGRICULTOR_MANGA_LARGA_UNISEX</t>
  </si>
  <si>
    <t>A02586MAR</t>
  </si>
  <si>
    <t>A12586MAR</t>
  </si>
  <si>
    <t>A02543GRI</t>
  </si>
  <si>
    <t>A12543GRI</t>
  </si>
  <si>
    <t>A02522MAR</t>
  </si>
  <si>
    <t>A12522MAR</t>
  </si>
  <si>
    <t>IGNIFUGA_825_CERTIFICADA</t>
  </si>
  <si>
    <t>IGNIFUGA_830_CERTIFICADA</t>
  </si>
  <si>
    <t>A02673MAR</t>
  </si>
  <si>
    <t>A12673MAR</t>
  </si>
  <si>
    <t>A02695MAR</t>
  </si>
  <si>
    <t>A12695MAR</t>
  </si>
  <si>
    <t>A02096NEG</t>
  </si>
  <si>
    <t>A12096NEG</t>
  </si>
  <si>
    <t>IGNUFUGO_825_CERTIFICADO</t>
  </si>
  <si>
    <t>IGNUFUGO_830_CERTIFICADO</t>
  </si>
  <si>
    <t>A02674MAR</t>
  </si>
  <si>
    <t>A02696MAR</t>
  </si>
  <si>
    <t>A12674MAR</t>
  </si>
  <si>
    <t>A12696MAR</t>
  </si>
  <si>
    <t>A22711AZU</t>
  </si>
  <si>
    <t>A32711AZU</t>
  </si>
  <si>
    <t>DE_TRABAJO_INDUSTRIAL_PEÑOL</t>
  </si>
  <si>
    <t>DE_SEGURIDAD_CON_CASQUILLO_ANDES</t>
  </si>
  <si>
    <t>TIPO</t>
  </si>
  <si>
    <t>NO</t>
  </si>
  <si>
    <t>MEDICA_LAZZAR</t>
  </si>
  <si>
    <t>A02728MAR</t>
  </si>
  <si>
    <t>A12728MAR</t>
  </si>
  <si>
    <t>A02727MAR</t>
  </si>
  <si>
    <t>A12727MAR</t>
  </si>
  <si>
    <t>V-08052026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</si>
</sst>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&quot;$&quot;* #,##0.0_-;\-&quot;$&quot;* #,##0.0_-;_-&quot;$&quot;* &quot;-&quot;??_-;_-@_-"/>
    <numFmt numFmtId="165" formatCode="dd/mm/yy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charset val="238"/>
      <scheme val="minor"/>
    </font>
    <font>
      <u/>
      <sz val="10"/>
      <color theme="11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0"/>
      <color theme="1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4"/>
      <color theme="1"/>
      <name val="Arial"/>
      <family val="2"/>
    </font>
    <font>
      <b/>
      <sz val="9"/>
      <color rgb="FF000000"/>
      <name val="Tahoma"/>
      <family val="2"/>
    </font>
    <font>
      <b/>
      <sz val="28"/>
      <color theme="1"/>
      <name val="Arial"/>
      <family val="2"/>
    </font>
    <font>
      <b/>
      <sz val="36"/>
      <color rgb="FFFF0000"/>
      <name val="Arial"/>
      <family val="2"/>
    </font>
    <font>
      <b/>
      <sz val="20"/>
      <color rgb="FFFF0000"/>
      <name val="Arial"/>
      <family val="2"/>
    </font>
    <font>
      <sz val="8"/>
      <color rgb="FF000000"/>
      <name val="Segoe UI"/>
      <family val="2"/>
    </font>
    <font>
      <sz val="10"/>
      <color theme="0"/>
      <name val="Arial"/>
      <family val="2"/>
    </font>
    <font>
      <sz val="10"/>
      <name val="Calibri Light"/>
      <family val="2"/>
    </font>
    <font>
      <b/>
      <sz val="14"/>
      <color theme="0"/>
      <name val="Calibri Light"/>
      <family val="2"/>
    </font>
    <font>
      <i/>
      <sz val="18"/>
      <color indexed="10"/>
      <name val="Calibri Light"/>
      <family val="2"/>
    </font>
    <font>
      <sz val="12"/>
      <name val="Calibri Light"/>
      <family val="2"/>
    </font>
    <font>
      <b/>
      <sz val="12"/>
      <name val="Calibri Light"/>
      <family val="2"/>
    </font>
    <font>
      <b/>
      <sz val="18"/>
      <name val="Calibri Light"/>
      <family val="2"/>
    </font>
    <font>
      <sz val="10"/>
      <color theme="1"/>
      <name val="Arial"/>
      <family val="2"/>
    </font>
    <font>
      <sz val="18"/>
      <color theme="0"/>
      <name val="Calibri Light"/>
      <family val="2"/>
    </font>
    <font>
      <b/>
      <sz val="24"/>
      <color rgb="FFFF0000"/>
      <name val="Calibri Light"/>
      <family val="2"/>
    </font>
    <font>
      <sz val="14"/>
      <color rgb="FFFF0000"/>
      <name val="Calibri Light"/>
      <family val="2"/>
    </font>
    <font>
      <sz val="48"/>
      <color theme="1"/>
      <name val="Calibri Light"/>
      <family val="2"/>
    </font>
    <font>
      <b/>
      <sz val="14"/>
      <name val="Calibri Light"/>
      <family val="2"/>
    </font>
    <font>
      <sz val="14"/>
      <color theme="1"/>
      <name val="Calibri Light"/>
      <family val="2"/>
    </font>
    <font>
      <sz val="11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sz val="10"/>
      <color theme="1"/>
      <name val="Calibri Light"/>
      <family val="2"/>
    </font>
    <font>
      <b/>
      <sz val="26"/>
      <color rgb="FFFF0000"/>
      <name val="Calibri Light"/>
      <family val="2"/>
    </font>
    <font>
      <sz val="14"/>
      <name val="Calibri Light"/>
      <family val="2"/>
    </font>
    <font>
      <sz val="16"/>
      <name val="Calibri Light"/>
      <family val="2"/>
    </font>
    <font>
      <sz val="18"/>
      <name val="Calibri Light"/>
      <family val="2"/>
    </font>
    <font>
      <b/>
      <sz val="14"/>
      <color theme="1"/>
      <name val="Calibri Light"/>
      <family val="2"/>
    </font>
    <font>
      <sz val="12"/>
      <color rgb="FFFF0000"/>
      <name val="Calibri Light"/>
      <family val="2"/>
    </font>
    <font>
      <sz val="16"/>
      <color theme="1"/>
      <name val="Calibri Light"/>
      <family val="2"/>
    </font>
    <font>
      <b/>
      <i/>
      <sz val="20"/>
      <name val="Calibri Light"/>
      <family val="2"/>
    </font>
    <font>
      <b/>
      <sz val="20"/>
      <color indexed="10"/>
      <name val="Calibri Light"/>
      <family val="2"/>
    </font>
    <font>
      <sz val="20"/>
      <name val="Calibri Light"/>
      <family val="2"/>
    </font>
    <font>
      <b/>
      <sz val="18"/>
      <name val="Arial"/>
      <family val="2"/>
    </font>
    <font>
      <b/>
      <sz val="14"/>
      <name val="Arial"/>
      <family val="2"/>
    </font>
    <font>
      <sz val="36"/>
      <color rgb="FFFF0000"/>
      <name val="Arial"/>
      <family val="2"/>
    </font>
    <font>
      <b/>
      <sz val="72"/>
      <name val="Arial"/>
      <family val="2"/>
    </font>
    <font>
      <sz val="16"/>
      <name val="Arial"/>
      <family val="2"/>
    </font>
    <font>
      <b/>
      <sz val="2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20"/>
      <color theme="0"/>
      <name val="Calibri Light"/>
      <family val="2"/>
    </font>
    <font>
      <i/>
      <sz val="12"/>
      <name val="Calibri Bold"/>
    </font>
    <font>
      <i/>
      <sz val="12"/>
      <color rgb="FFFF0000"/>
      <name val="Calibri Bold"/>
    </font>
    <font>
      <sz val="16"/>
      <color theme="0"/>
      <name val="Calibri"/>
      <family val="2"/>
      <scheme val="minor"/>
    </font>
    <font>
      <b/>
      <sz val="18"/>
      <color theme="0"/>
      <name val="Calibri Light"/>
      <family val="2"/>
    </font>
    <font>
      <b/>
      <sz val="26"/>
      <color theme="0"/>
      <name val="Calibri Light"/>
      <family val="2"/>
    </font>
    <font>
      <b/>
      <sz val="16"/>
      <name val="Calibri Light"/>
      <family val="2"/>
    </font>
    <font>
      <sz val="72"/>
      <color rgb="FFFF0000"/>
      <name val="Arial"/>
      <family val="2"/>
    </font>
    <font>
      <b/>
      <sz val="28"/>
      <name val="Arial"/>
      <family val="2"/>
    </font>
    <font>
      <sz val="20"/>
      <name val="Arial"/>
      <family val="2"/>
    </font>
    <font>
      <b/>
      <sz val="30"/>
      <name val="Arial"/>
      <family val="2"/>
    </font>
    <font>
      <b/>
      <sz val="14"/>
      <color rgb="FFC00000"/>
      <name val="Calibri Light"/>
      <family val="2"/>
    </font>
    <font>
      <sz val="10"/>
      <name val="Arial Unicode MS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theme="0" tint="-0.499984740745262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0" fontId="1" fillId="0" borderId="0"/>
  </cellStyleXfs>
  <cellXfs count="524">
    <xf numFmtId="0" fontId="0" fillId="0" borderId="0" xfId="0"/>
    <xf numFmtId="0" fontId="12" fillId="0" borderId="0" xfId="0" applyFont="1"/>
    <xf numFmtId="0" fontId="13" fillId="2" borderId="0" xfId="0" applyFont="1" applyFill="1" applyAlignment="1">
      <alignment vertical="center" wrapText="1"/>
    </xf>
    <xf numFmtId="0" fontId="24" fillId="0" borderId="0" xfId="0" applyFont="1"/>
    <xf numFmtId="0" fontId="24" fillId="0" borderId="10" xfId="0" applyFont="1" applyBorder="1" applyAlignment="1">
      <alignment horizontal="center"/>
    </xf>
    <xf numFmtId="0" fontId="24" fillId="0" borderId="10" xfId="0" applyFont="1" applyBorder="1"/>
    <xf numFmtId="0" fontId="24" fillId="0" borderId="13" xfId="0" applyFont="1" applyBorder="1"/>
    <xf numFmtId="0" fontId="26" fillId="0" borderId="0" xfId="0" applyFont="1" applyAlignment="1">
      <alignment horizontal="left"/>
    </xf>
    <xf numFmtId="0" fontId="29" fillId="0" borderId="0" xfId="0" applyFont="1" applyAlignment="1">
      <alignment wrapText="1" shrinkToFit="1"/>
    </xf>
    <xf numFmtId="0" fontId="28" fillId="3" borderId="3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right" vertical="center"/>
    </xf>
    <xf numFmtId="0" fontId="27" fillId="0" borderId="2" xfId="0" applyFont="1" applyBorder="1" applyAlignment="1">
      <alignment horizontal="center" vertical="center"/>
    </xf>
    <xf numFmtId="164" fontId="28" fillId="0" borderId="2" xfId="2" applyNumberFormat="1" applyFont="1" applyFill="1" applyBorder="1" applyAlignment="1">
      <alignment vertical="center"/>
    </xf>
    <xf numFmtId="0" fontId="24" fillId="0" borderId="12" xfId="0" applyFont="1" applyBorder="1"/>
    <xf numFmtId="0" fontId="28" fillId="4" borderId="2" xfId="0" applyFont="1" applyFill="1" applyBorder="1" applyAlignment="1">
      <alignment horizontal="center" vertical="center"/>
    </xf>
    <xf numFmtId="0" fontId="28" fillId="8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0" fontId="27" fillId="0" borderId="20" xfId="0" applyFont="1" applyBorder="1" applyAlignment="1">
      <alignment horizontal="right" vertical="center"/>
    </xf>
    <xf numFmtId="0" fontId="40" fillId="0" borderId="9" xfId="0" applyFont="1" applyBorder="1" applyAlignment="1" applyProtection="1">
      <alignment vertical="center" wrapText="1"/>
      <protection locked="0"/>
    </xf>
    <xf numFmtId="0" fontId="40" fillId="0" borderId="12" xfId="0" applyFont="1" applyBorder="1" applyAlignment="1" applyProtection="1">
      <alignment vertical="center" wrapText="1"/>
      <protection locked="0"/>
    </xf>
    <xf numFmtId="0" fontId="40" fillId="7" borderId="12" xfId="0" applyFont="1" applyFill="1" applyBorder="1" applyAlignment="1" applyProtection="1">
      <alignment vertical="center" wrapText="1"/>
      <protection locked="0"/>
    </xf>
    <xf numFmtId="0" fontId="0" fillId="0" borderId="9" xfId="0" applyBorder="1" applyAlignment="1">
      <alignment horizontal="left" vertical="center"/>
    </xf>
    <xf numFmtId="0" fontId="27" fillId="8" borderId="3" xfId="0" applyFont="1" applyFill="1" applyBorder="1" applyAlignment="1">
      <alignment vertical="center"/>
    </xf>
    <xf numFmtId="0" fontId="42" fillId="0" borderId="0" xfId="0" applyFont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27" fillId="2" borderId="14" xfId="0" applyFont="1" applyFill="1" applyBorder="1" applyAlignment="1">
      <alignment vertical="center"/>
    </xf>
    <xf numFmtId="0" fontId="27" fillId="2" borderId="15" xfId="0" applyFont="1" applyFill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44" fontId="27" fillId="2" borderId="2" xfId="2" applyFont="1" applyFill="1" applyBorder="1" applyAlignment="1" applyProtection="1">
      <alignment horizontal="center" vertical="center" wrapText="1"/>
      <protection locked="0"/>
    </xf>
    <xf numFmtId="0" fontId="27" fillId="2" borderId="3" xfId="0" applyFont="1" applyFill="1" applyBorder="1" applyAlignment="1" applyProtection="1">
      <alignment horizontal="center" vertical="center" wrapText="1"/>
      <protection locked="0"/>
    </xf>
    <xf numFmtId="0" fontId="42" fillId="3" borderId="2" xfId="0" applyFont="1" applyFill="1" applyBorder="1" applyAlignment="1">
      <alignment horizontal="center" vertical="center" wrapText="1"/>
    </xf>
    <xf numFmtId="0" fontId="42" fillId="3" borderId="2" xfId="0" applyFont="1" applyFill="1" applyBorder="1" applyAlignment="1">
      <alignment vertical="center" wrapText="1"/>
    </xf>
    <xf numFmtId="0" fontId="42" fillId="3" borderId="2" xfId="0" applyFont="1" applyFill="1" applyBorder="1" applyAlignment="1">
      <alignment horizontal="center" vertical="center"/>
    </xf>
    <xf numFmtId="0" fontId="42" fillId="4" borderId="2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vertical="center" wrapText="1"/>
    </xf>
    <xf numFmtId="44" fontId="27" fillId="2" borderId="2" xfId="2" applyFont="1" applyFill="1" applyBorder="1" applyAlignment="1">
      <alignment horizontal="center" vertical="center" wrapText="1"/>
    </xf>
    <xf numFmtId="0" fontId="42" fillId="7" borderId="2" xfId="0" applyFont="1" applyFill="1" applyBorder="1" applyAlignment="1">
      <alignment horizontal="center" vertical="center" wrapText="1"/>
    </xf>
    <xf numFmtId="0" fontId="42" fillId="7" borderId="2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 wrapText="1"/>
    </xf>
    <xf numFmtId="44" fontId="27" fillId="2" borderId="7" xfId="2" applyFont="1" applyFill="1" applyBorder="1" applyAlignment="1">
      <alignment horizontal="center" vertical="center" wrapText="1"/>
    </xf>
    <xf numFmtId="44" fontId="36" fillId="0" borderId="2" xfId="2" applyFont="1" applyFill="1" applyBorder="1" applyAlignment="1">
      <alignment horizontal="center" vertical="center"/>
    </xf>
    <xf numFmtId="44" fontId="42" fillId="0" borderId="2" xfId="2" applyFont="1" applyBorder="1" applyAlignment="1" applyProtection="1">
      <alignment horizontal="center" vertical="center"/>
      <protection locked="0"/>
    </xf>
    <xf numFmtId="44" fontId="42" fillId="7" borderId="2" xfId="2" applyFont="1" applyFill="1" applyBorder="1" applyAlignment="1" applyProtection="1">
      <alignment horizontal="center" vertical="center"/>
      <protection locked="0"/>
    </xf>
    <xf numFmtId="0" fontId="49" fillId="0" borderId="15" xfId="0" applyFont="1" applyBorder="1" applyAlignment="1">
      <alignment horizontal="center" vertical="center"/>
    </xf>
    <xf numFmtId="0" fontId="48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1" fillId="0" borderId="0" xfId="0" applyFont="1" applyAlignment="1">
      <alignment vertical="center"/>
    </xf>
    <xf numFmtId="14" fontId="51" fillId="3" borderId="22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vertical="center"/>
    </xf>
    <xf numFmtId="0" fontId="56" fillId="0" borderId="0" xfId="0" applyFont="1" applyAlignment="1">
      <alignment horizontal="center" vertical="center" wrapText="1"/>
    </xf>
    <xf numFmtId="0" fontId="57" fillId="3" borderId="5" xfId="0" applyFont="1" applyFill="1" applyBorder="1" applyAlignment="1">
      <alignment horizontal="center" vertical="center" wrapText="1"/>
    </xf>
    <xf numFmtId="0" fontId="51" fillId="3" borderId="5" xfId="0" applyFont="1" applyFill="1" applyBorder="1" applyAlignment="1">
      <alignment horizontal="center" vertical="center" wrapText="1"/>
    </xf>
    <xf numFmtId="0" fontId="51" fillId="3" borderId="24" xfId="0" applyFont="1" applyFill="1" applyBorder="1" applyAlignment="1">
      <alignment horizontal="center" vertical="center" wrapText="1"/>
    </xf>
    <xf numFmtId="0" fontId="51" fillId="2" borderId="2" xfId="0" applyFont="1" applyFill="1" applyBorder="1" applyAlignment="1" applyProtection="1">
      <alignment horizontal="center" vertical="center"/>
      <protection locked="0"/>
    </xf>
    <xf numFmtId="0" fontId="5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52" fillId="3" borderId="2" xfId="0" applyFont="1" applyFill="1" applyBorder="1" applyAlignment="1">
      <alignment horizontal="center" vertical="center" wrapText="1"/>
    </xf>
    <xf numFmtId="0" fontId="58" fillId="2" borderId="2" xfId="0" applyFont="1" applyFill="1" applyBorder="1" applyAlignment="1" applyProtection="1">
      <alignment horizontal="center" vertical="center" wrapText="1"/>
      <protection locked="0"/>
    </xf>
    <xf numFmtId="0" fontId="51" fillId="3" borderId="2" xfId="0" applyFont="1" applyFill="1" applyBorder="1" applyAlignment="1">
      <alignment horizontal="center" vertical="center" wrapText="1"/>
    </xf>
    <xf numFmtId="0" fontId="51" fillId="3" borderId="2" xfId="0" applyFont="1" applyFill="1" applyBorder="1" applyAlignment="1">
      <alignment horizontal="center" vertical="center"/>
    </xf>
    <xf numFmtId="0" fontId="8" fillId="11" borderId="2" xfId="0" applyFont="1" applyFill="1" applyBorder="1" applyAlignment="1" applyProtection="1">
      <alignment horizontal="center" vertical="center"/>
      <protection locked="0"/>
    </xf>
    <xf numFmtId="0" fontId="58" fillId="11" borderId="2" xfId="0" applyFont="1" applyFill="1" applyBorder="1" applyAlignment="1" applyProtection="1">
      <alignment horizontal="center" vertical="center" wrapText="1"/>
      <protection locked="0"/>
    </xf>
    <xf numFmtId="0" fontId="52" fillId="11" borderId="2" xfId="0" applyFont="1" applyFill="1" applyBorder="1" applyAlignment="1" applyProtection="1">
      <alignment horizontal="center" vertical="center" wrapText="1"/>
      <protection locked="0"/>
    </xf>
    <xf numFmtId="0" fontId="51" fillId="4" borderId="2" xfId="0" applyFont="1" applyFill="1" applyBorder="1" applyAlignment="1">
      <alignment horizontal="center" vertical="center" wrapText="1"/>
    </xf>
    <xf numFmtId="0" fontId="52" fillId="4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51" fillId="6" borderId="2" xfId="0" applyFont="1" applyFill="1" applyBorder="1" applyAlignment="1">
      <alignment horizontal="center" vertical="center" wrapText="1"/>
    </xf>
    <xf numFmtId="0" fontId="51" fillId="6" borderId="2" xfId="0" applyFont="1" applyFill="1" applyBorder="1" applyAlignment="1">
      <alignment horizontal="center" vertical="center"/>
    </xf>
    <xf numFmtId="0" fontId="52" fillId="6" borderId="2" xfId="0" applyFont="1" applyFill="1" applyBorder="1" applyAlignment="1" applyProtection="1">
      <alignment horizontal="center" vertical="center" wrapText="1"/>
      <protection locked="0"/>
    </xf>
    <xf numFmtId="0" fontId="58" fillId="0" borderId="0" xfId="0" applyFont="1"/>
    <xf numFmtId="0" fontId="59" fillId="0" borderId="0" xfId="0" applyFont="1"/>
    <xf numFmtId="0" fontId="3" fillId="10" borderId="0" xfId="0" applyFont="1" applyFill="1" applyAlignment="1">
      <alignment vertical="center"/>
    </xf>
    <xf numFmtId="0" fontId="50" fillId="7" borderId="12" xfId="0" applyFont="1" applyFill="1" applyBorder="1" applyAlignment="1">
      <alignment horizontal="center" vertical="center" wrapText="1"/>
    </xf>
    <xf numFmtId="0" fontId="44" fillId="12" borderId="9" xfId="0" applyFont="1" applyFill="1" applyBorder="1" applyAlignment="1">
      <alignment horizontal="center" vertical="center"/>
    </xf>
    <xf numFmtId="0" fontId="44" fillId="12" borderId="14" xfId="0" applyFont="1" applyFill="1" applyBorder="1" applyAlignment="1">
      <alignment vertical="center"/>
    </xf>
    <xf numFmtId="0" fontId="44" fillId="12" borderId="15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65" fillId="10" borderId="13" xfId="0" applyFont="1" applyFill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0" fontId="66" fillId="3" borderId="2" xfId="0" applyFont="1" applyFill="1" applyBorder="1" applyAlignment="1">
      <alignment horizontal="center" vertical="center" wrapText="1"/>
    </xf>
    <xf numFmtId="0" fontId="66" fillId="4" borderId="2" xfId="0" applyFont="1" applyFill="1" applyBorder="1" applyAlignment="1" applyProtection="1">
      <alignment horizontal="center" vertical="center" wrapText="1"/>
      <protection locked="0"/>
    </xf>
    <xf numFmtId="0" fontId="66" fillId="7" borderId="2" xfId="0" applyFont="1" applyFill="1" applyBorder="1" applyAlignment="1" applyProtection="1">
      <alignment horizontal="center" vertical="center" wrapText="1"/>
      <protection locked="0"/>
    </xf>
    <xf numFmtId="0" fontId="28" fillId="2" borderId="2" xfId="0" applyFont="1" applyFill="1" applyBorder="1" applyAlignment="1" applyProtection="1">
      <alignment horizontal="center" vertical="center"/>
      <protection locked="0"/>
    </xf>
    <xf numFmtId="0" fontId="28" fillId="2" borderId="2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8" fillId="11" borderId="2" xfId="0" applyFont="1" applyFill="1" applyBorder="1" applyAlignment="1" applyProtection="1">
      <alignment horizontal="center" vertical="center" wrapText="1"/>
      <protection locked="0"/>
    </xf>
    <xf numFmtId="0" fontId="52" fillId="3" borderId="21" xfId="0" applyFont="1" applyFill="1" applyBorder="1" applyAlignment="1">
      <alignment horizontal="center" vertical="center" wrapText="1"/>
    </xf>
    <xf numFmtId="0" fontId="56" fillId="2" borderId="0" xfId="0" applyFont="1" applyFill="1" applyAlignment="1">
      <alignment horizontal="center" vertical="center" wrapText="1"/>
    </xf>
    <xf numFmtId="0" fontId="0" fillId="2" borderId="0" xfId="0" applyFill="1"/>
    <xf numFmtId="0" fontId="19" fillId="2" borderId="2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68" fillId="5" borderId="2" xfId="0" applyFont="1" applyFill="1" applyBorder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27" fillId="0" borderId="14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0" xfId="0" applyFont="1" applyBorder="1" applyAlignment="1">
      <alignment horizontal="right" vertical="center"/>
    </xf>
    <xf numFmtId="0" fontId="28" fillId="7" borderId="6" xfId="0" applyFont="1" applyFill="1" applyBorder="1" applyAlignment="1">
      <alignment horizontal="center" vertical="center"/>
    </xf>
    <xf numFmtId="0" fontId="28" fillId="7" borderId="4" xfId="0" applyFont="1" applyFill="1" applyBorder="1" applyAlignment="1">
      <alignment horizontal="center" vertical="center"/>
    </xf>
    <xf numFmtId="0" fontId="27" fillId="6" borderId="1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right" vertical="center" wrapText="1"/>
    </xf>
    <xf numFmtId="0" fontId="28" fillId="3" borderId="2" xfId="0" applyFont="1" applyFill="1" applyBorder="1" applyAlignment="1">
      <alignment horizontal="right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24" fillId="2" borderId="13" xfId="0" applyFont="1" applyFill="1" applyBorder="1" applyAlignment="1">
      <alignment vertical="center" wrapText="1"/>
    </xf>
    <xf numFmtId="0" fontId="24" fillId="2" borderId="6" xfId="0" applyFont="1" applyFill="1" applyBorder="1" applyAlignment="1">
      <alignment vertical="center" wrapText="1"/>
    </xf>
    <xf numFmtId="0" fontId="24" fillId="2" borderId="10" xfId="0" applyFont="1" applyFill="1" applyBorder="1" applyAlignment="1">
      <alignment vertical="center" wrapText="1"/>
    </xf>
    <xf numFmtId="0" fontId="24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2" fillId="0" borderId="0" xfId="0" applyFont="1" applyAlignment="1">
      <alignment vertical="center"/>
    </xf>
    <xf numFmtId="0" fontId="0" fillId="5" borderId="0" xfId="0" applyFill="1"/>
    <xf numFmtId="0" fontId="72" fillId="5" borderId="0" xfId="0" applyFont="1" applyFill="1" applyAlignment="1">
      <alignment vertical="center"/>
    </xf>
    <xf numFmtId="0" fontId="11" fillId="5" borderId="0" xfId="11" applyFont="1" applyFill="1"/>
    <xf numFmtId="0" fontId="27" fillId="2" borderId="2" xfId="0" applyFont="1" applyFill="1" applyBorder="1" applyAlignment="1" applyProtection="1">
      <alignment vertical="center" wrapText="1"/>
      <protection locked="0"/>
    </xf>
    <xf numFmtId="0" fontId="42" fillId="3" borderId="3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 wrapText="1"/>
    </xf>
    <xf numFmtId="0" fontId="0" fillId="13" borderId="0" xfId="0" applyFill="1"/>
    <xf numFmtId="0" fontId="72" fillId="13" borderId="0" xfId="0" applyFont="1" applyFill="1" applyAlignment="1">
      <alignment vertical="center"/>
    </xf>
    <xf numFmtId="0" fontId="11" fillId="13" borderId="0" xfId="11" applyFont="1" applyFill="1"/>
    <xf numFmtId="0" fontId="5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31" fillId="10" borderId="9" xfId="0" applyFont="1" applyFill="1" applyBorder="1" applyAlignment="1">
      <alignment horizontal="center" vertical="center"/>
    </xf>
    <xf numFmtId="0" fontId="31" fillId="10" borderId="14" xfId="0" applyFont="1" applyFill="1" applyBorder="1" applyAlignment="1">
      <alignment horizontal="center" vertical="center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15" xfId="0" applyFont="1" applyFill="1" applyBorder="1" applyAlignment="1">
      <alignment horizontal="center" vertical="center" wrapText="1"/>
    </xf>
    <xf numFmtId="0" fontId="36" fillId="7" borderId="6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 wrapText="1"/>
    </xf>
    <xf numFmtId="164" fontId="27" fillId="2" borderId="3" xfId="2" applyNumberFormat="1" applyFont="1" applyFill="1" applyBorder="1" applyAlignment="1" applyProtection="1">
      <alignment horizontal="center" vertical="center" wrapText="1"/>
      <protection locked="0"/>
    </xf>
    <xf numFmtId="164" fontId="27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2" fillId="4" borderId="2" xfId="0" applyFont="1" applyFill="1" applyBorder="1" applyAlignment="1">
      <alignment vertical="center" wrapText="1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0" fontId="42" fillId="3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center" wrapText="1"/>
    </xf>
    <xf numFmtId="0" fontId="28" fillId="7" borderId="15" xfId="0" applyFont="1" applyFill="1" applyBorder="1" applyAlignment="1">
      <alignment horizontal="center" vertical="center"/>
    </xf>
    <xf numFmtId="0" fontId="28" fillId="7" borderId="12" xfId="0" applyFont="1" applyFill="1" applyBorder="1" applyAlignment="1">
      <alignment horizontal="center" vertical="center"/>
    </xf>
    <xf numFmtId="0" fontId="28" fillId="7" borderId="13" xfId="0" applyFont="1" applyFill="1" applyBorder="1" applyAlignment="1">
      <alignment horizontal="center" vertical="center"/>
    </xf>
    <xf numFmtId="0" fontId="31" fillId="10" borderId="3" xfId="0" applyFont="1" applyFill="1" applyBorder="1" applyAlignment="1">
      <alignment horizontal="center" vertical="center"/>
    </xf>
    <xf numFmtId="0" fontId="31" fillId="10" borderId="11" xfId="0" applyFont="1" applyFill="1" applyBorder="1" applyAlignment="1">
      <alignment horizontal="center" vertical="center"/>
    </xf>
    <xf numFmtId="0" fontId="28" fillId="7" borderId="12" xfId="0" applyFont="1" applyFill="1" applyBorder="1" applyAlignment="1">
      <alignment horizontal="center" vertical="center" wrapText="1"/>
    </xf>
    <xf numFmtId="0" fontId="28" fillId="7" borderId="6" xfId="0" applyFont="1" applyFill="1" applyBorder="1" applyAlignment="1">
      <alignment horizontal="center" vertical="center"/>
    </xf>
    <xf numFmtId="0" fontId="28" fillId="7" borderId="4" xfId="0" applyFont="1" applyFill="1" applyBorder="1" applyAlignment="1">
      <alignment horizontal="center" vertical="center"/>
    </xf>
    <xf numFmtId="0" fontId="35" fillId="7" borderId="9" xfId="0" applyFont="1" applyFill="1" applyBorder="1" applyAlignment="1">
      <alignment horizontal="center" vertical="center" wrapText="1"/>
    </xf>
    <xf numFmtId="0" fontId="35" fillId="7" borderId="14" xfId="0" applyFont="1" applyFill="1" applyBorder="1" applyAlignment="1">
      <alignment horizontal="center" vertical="center" wrapText="1"/>
    </xf>
    <xf numFmtId="0" fontId="35" fillId="7" borderId="12" xfId="0" applyFont="1" applyFill="1" applyBorder="1" applyAlignment="1">
      <alignment horizontal="center" vertical="center" wrapText="1"/>
    </xf>
    <xf numFmtId="0" fontId="35" fillId="7" borderId="0" xfId="0" applyFont="1" applyFill="1" applyAlignment="1">
      <alignment horizontal="center" vertical="center" wrapText="1"/>
    </xf>
    <xf numFmtId="0" fontId="35" fillId="7" borderId="6" xfId="0" applyFont="1" applyFill="1" applyBorder="1" applyAlignment="1">
      <alignment horizontal="center" vertical="center" wrapText="1"/>
    </xf>
    <xf numFmtId="0" fontId="35" fillId="7" borderId="10" xfId="0" applyFont="1" applyFill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11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 vertical="center"/>
      <protection locked="0"/>
    </xf>
    <xf numFmtId="0" fontId="34" fillId="0" borderId="15" xfId="0" applyFont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5" fillId="7" borderId="13" xfId="0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horizontal="center" vertical="center"/>
    </xf>
    <xf numFmtId="0" fontId="27" fillId="8" borderId="2" xfId="0" applyFont="1" applyFill="1" applyBorder="1" applyAlignment="1">
      <alignment horizontal="center" vertical="center"/>
    </xf>
    <xf numFmtId="0" fontId="27" fillId="0" borderId="11" xfId="0" applyFont="1" applyBorder="1" applyAlignment="1" applyProtection="1">
      <alignment horizontal="left" vertical="center"/>
      <protection locked="0"/>
    </xf>
    <xf numFmtId="0" fontId="27" fillId="8" borderId="3" xfId="0" applyFont="1" applyFill="1" applyBorder="1" applyAlignment="1">
      <alignment horizontal="center" vertical="center"/>
    </xf>
    <xf numFmtId="0" fontId="27" fillId="8" borderId="11" xfId="0" applyFont="1" applyFill="1" applyBorder="1" applyAlignment="1">
      <alignment horizontal="center" vertical="center"/>
    </xf>
    <xf numFmtId="44" fontId="27" fillId="7" borderId="0" xfId="2" applyFont="1" applyFill="1" applyBorder="1" applyAlignment="1" applyProtection="1">
      <alignment horizontal="right" vertical="center"/>
      <protection locked="0"/>
    </xf>
    <xf numFmtId="44" fontId="37" fillId="0" borderId="0" xfId="2" applyFont="1" applyBorder="1" applyAlignment="1" applyProtection="1">
      <alignment horizontal="right" vertical="center"/>
      <protection locked="0"/>
    </xf>
    <xf numFmtId="44" fontId="27" fillId="0" borderId="0" xfId="2" applyFont="1" applyBorder="1" applyAlignment="1" applyProtection="1">
      <alignment horizontal="right" vertical="center"/>
      <protection locked="0"/>
    </xf>
    <xf numFmtId="0" fontId="37" fillId="0" borderId="14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27" fillId="7" borderId="0" xfId="0" applyFont="1" applyFill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8" fillId="7" borderId="15" xfId="0" applyFont="1" applyFill="1" applyBorder="1" applyAlignment="1">
      <alignment horizontal="center" vertical="center" wrapText="1"/>
    </xf>
    <xf numFmtId="0" fontId="28" fillId="7" borderId="13" xfId="0" applyFont="1" applyFill="1" applyBorder="1" applyAlignment="1">
      <alignment horizontal="center" vertical="center" wrapText="1"/>
    </xf>
    <xf numFmtId="0" fontId="27" fillId="8" borderId="11" xfId="0" applyFont="1" applyFill="1" applyBorder="1" applyAlignment="1">
      <alignment horizontal="left" vertical="center"/>
    </xf>
    <xf numFmtId="0" fontId="27" fillId="8" borderId="1" xfId="0" applyFont="1" applyFill="1" applyBorder="1" applyAlignment="1">
      <alignment horizontal="left" vertical="center"/>
    </xf>
    <xf numFmtId="14" fontId="41" fillId="0" borderId="0" xfId="0" applyNumberFormat="1" applyFont="1" applyAlignment="1" applyProtection="1">
      <alignment horizontal="center" vertical="center"/>
      <protection locked="0"/>
    </xf>
    <xf numFmtId="14" fontId="41" fillId="0" borderId="13" xfId="0" applyNumberFormat="1" applyFont="1" applyBorder="1" applyAlignment="1" applyProtection="1">
      <alignment horizontal="center" vertical="center"/>
      <protection locked="0"/>
    </xf>
    <xf numFmtId="14" fontId="41" fillId="0" borderId="10" xfId="0" applyNumberFormat="1" applyFont="1" applyBorder="1" applyAlignment="1" applyProtection="1">
      <alignment horizontal="center" vertical="center"/>
      <protection locked="0"/>
    </xf>
    <xf numFmtId="14" fontId="41" fillId="0" borderId="4" xfId="0" applyNumberFormat="1" applyFont="1" applyBorder="1" applyAlignment="1" applyProtection="1">
      <alignment horizontal="center" vertical="center"/>
      <protection locked="0"/>
    </xf>
    <xf numFmtId="0" fontId="43" fillId="0" borderId="12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27" fillId="0" borderId="14" xfId="0" applyFont="1" applyBorder="1" applyAlignment="1" applyProtection="1">
      <alignment horizontal="left" vertical="center"/>
      <protection locked="0"/>
    </xf>
    <xf numFmtId="0" fontId="27" fillId="9" borderId="14" xfId="0" applyFont="1" applyFill="1" applyBorder="1" applyAlignment="1">
      <alignment horizontal="center" vertical="center" wrapText="1"/>
    </xf>
    <xf numFmtId="0" fontId="27" fillId="9" borderId="15" xfId="0" applyFont="1" applyFill="1" applyBorder="1" applyAlignment="1">
      <alignment horizontal="center" vertical="center" wrapText="1"/>
    </xf>
    <xf numFmtId="0" fontId="27" fillId="9" borderId="10" xfId="0" applyFont="1" applyFill="1" applyBorder="1" applyAlignment="1">
      <alignment horizontal="center" vertical="center" wrapText="1"/>
    </xf>
    <xf numFmtId="0" fontId="27" fillId="9" borderId="4" xfId="0" applyFont="1" applyFill="1" applyBorder="1" applyAlignment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27" fillId="2" borderId="3" xfId="0" applyFont="1" applyFill="1" applyBorder="1" applyAlignment="1" applyProtection="1">
      <alignment horizontal="center" vertical="center" wrapText="1"/>
      <protection locked="0"/>
    </xf>
    <xf numFmtId="0" fontId="27" fillId="2" borderId="1" xfId="0" applyFont="1" applyFill="1" applyBorder="1" applyAlignment="1" applyProtection="1">
      <alignment horizontal="center" vertical="center" wrapText="1"/>
      <protection locked="0"/>
    </xf>
    <xf numFmtId="0" fontId="27" fillId="2" borderId="11" xfId="0" applyFont="1" applyFill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>
      <alignment horizontal="left" vertical="center"/>
    </xf>
    <xf numFmtId="0" fontId="27" fillId="0" borderId="10" xfId="0" applyFont="1" applyBorder="1" applyAlignment="1" applyProtection="1">
      <alignment horizontal="left" vertical="center"/>
      <protection locked="0"/>
    </xf>
    <xf numFmtId="0" fontId="45" fillId="7" borderId="9" xfId="0" applyFont="1" applyFill="1" applyBorder="1" applyAlignment="1">
      <alignment horizontal="center" vertical="center"/>
    </xf>
    <xf numFmtId="0" fontId="45" fillId="7" borderId="14" xfId="0" applyFont="1" applyFill="1" applyBorder="1" applyAlignment="1">
      <alignment horizontal="center" vertical="center"/>
    </xf>
    <xf numFmtId="0" fontId="45" fillId="7" borderId="12" xfId="0" applyFont="1" applyFill="1" applyBorder="1" applyAlignment="1">
      <alignment horizontal="center" vertical="center"/>
    </xf>
    <xf numFmtId="0" fontId="45" fillId="7" borderId="0" xfId="0" applyFont="1" applyFill="1" applyAlignment="1">
      <alignment horizontal="center" vertical="center"/>
    </xf>
    <xf numFmtId="0" fontId="45" fillId="7" borderId="6" xfId="0" applyFont="1" applyFill="1" applyBorder="1" applyAlignment="1">
      <alignment horizontal="center" vertical="center"/>
    </xf>
    <xf numFmtId="0" fontId="45" fillId="7" borderId="10" xfId="0" applyFont="1" applyFill="1" applyBorder="1" applyAlignment="1">
      <alignment horizontal="center" vertical="center"/>
    </xf>
    <xf numFmtId="0" fontId="42" fillId="4" borderId="2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42" fillId="0" borderId="12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44" fontId="42" fillId="0" borderId="2" xfId="2" applyFont="1" applyBorder="1" applyAlignment="1">
      <alignment horizontal="center" vertical="center"/>
    </xf>
    <xf numFmtId="44" fontId="42" fillId="8" borderId="2" xfId="2" applyFont="1" applyFill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8" borderId="7" xfId="0" applyFont="1" applyFill="1" applyBorder="1" applyAlignment="1">
      <alignment horizontal="center" vertical="center"/>
    </xf>
    <xf numFmtId="0" fontId="42" fillId="8" borderId="5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/>
    </xf>
    <xf numFmtId="0" fontId="36" fillId="7" borderId="14" xfId="0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6" fillId="7" borderId="6" xfId="0" applyFont="1" applyFill="1" applyBorder="1" applyAlignment="1">
      <alignment horizontal="center" vertical="center"/>
    </xf>
    <xf numFmtId="0" fontId="36" fillId="7" borderId="10" xfId="0" applyFont="1" applyFill="1" applyBorder="1" applyAlignment="1">
      <alignment horizontal="center" vertical="center"/>
    </xf>
    <xf numFmtId="0" fontId="36" fillId="7" borderId="4" xfId="0" applyFont="1" applyFill="1" applyBorder="1" applyAlignment="1">
      <alignment horizontal="center" vertical="center"/>
    </xf>
    <xf numFmtId="0" fontId="46" fillId="2" borderId="9" xfId="0" applyFont="1" applyFill="1" applyBorder="1" applyAlignment="1">
      <alignment horizontal="center" vertical="center" wrapText="1"/>
    </xf>
    <xf numFmtId="0" fontId="46" fillId="2" borderId="14" xfId="0" applyFont="1" applyFill="1" applyBorder="1" applyAlignment="1">
      <alignment horizontal="center" vertical="center" wrapText="1"/>
    </xf>
    <xf numFmtId="0" fontId="46" fillId="2" borderId="15" xfId="0" applyFont="1" applyFill="1" applyBorder="1" applyAlignment="1">
      <alignment horizontal="center" vertical="center" wrapText="1"/>
    </xf>
    <xf numFmtId="0" fontId="46" fillId="2" borderId="12" xfId="0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 wrapText="1"/>
    </xf>
    <xf numFmtId="0" fontId="46" fillId="2" borderId="13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46" fillId="2" borderId="10" xfId="0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37" fillId="2" borderId="9" xfId="0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center" vertical="center" wrapText="1"/>
    </xf>
    <xf numFmtId="0" fontId="37" fillId="2" borderId="15" xfId="0" applyFont="1" applyFill="1" applyBorder="1" applyAlignment="1">
      <alignment horizontal="center" vertical="center" wrapText="1"/>
    </xf>
    <xf numFmtId="0" fontId="37" fillId="2" borderId="12" xfId="0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37" fillId="2" borderId="6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44" fontId="36" fillId="7" borderId="2" xfId="0" applyNumberFormat="1" applyFont="1" applyFill="1" applyBorder="1" applyAlignment="1">
      <alignment horizontal="center" vertical="center"/>
    </xf>
    <xf numFmtId="44" fontId="36" fillId="7" borderId="2" xfId="2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 wrapText="1"/>
    </xf>
    <xf numFmtId="164" fontId="27" fillId="2" borderId="2" xfId="2" applyNumberFormat="1" applyFont="1" applyFill="1" applyBorder="1" applyAlignment="1">
      <alignment horizontal="center" vertical="center" wrapText="1"/>
    </xf>
    <xf numFmtId="0" fontId="42" fillId="7" borderId="6" xfId="0" applyFont="1" applyFill="1" applyBorder="1" applyAlignment="1">
      <alignment horizontal="center" vertical="center"/>
    </xf>
    <xf numFmtId="0" fontId="42" fillId="7" borderId="10" xfId="0" applyFont="1" applyFill="1" applyBorder="1" applyAlignment="1">
      <alignment horizontal="center" vertical="center"/>
    </xf>
    <xf numFmtId="0" fontId="42" fillId="7" borderId="4" xfId="0" applyFont="1" applyFill="1" applyBorder="1" applyAlignment="1">
      <alignment horizontal="center" vertical="center"/>
    </xf>
    <xf numFmtId="0" fontId="27" fillId="0" borderId="9" xfId="0" applyFont="1" applyBorder="1" applyAlignment="1" applyProtection="1">
      <alignment horizontal="center" vertical="center"/>
      <protection locked="0"/>
    </xf>
    <xf numFmtId="0" fontId="27" fillId="0" borderId="15" xfId="0" applyFont="1" applyBorder="1" applyAlignment="1" applyProtection="1">
      <alignment horizontal="center" vertical="center"/>
      <protection locked="0"/>
    </xf>
    <xf numFmtId="0" fontId="27" fillId="7" borderId="12" xfId="0" applyFont="1" applyFill="1" applyBorder="1" applyAlignment="1" applyProtection="1">
      <alignment horizontal="center" vertical="center"/>
      <protection locked="0"/>
    </xf>
    <xf numFmtId="0" fontId="27" fillId="7" borderId="13" xfId="0" applyFont="1" applyFill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27" fillId="7" borderId="6" xfId="0" applyFont="1" applyFill="1" applyBorder="1" applyAlignment="1" applyProtection="1">
      <alignment horizontal="center" vertical="center"/>
      <protection locked="0"/>
    </xf>
    <xf numFmtId="0" fontId="27" fillId="7" borderId="4" xfId="0" applyFont="1" applyFill="1" applyBorder="1" applyAlignment="1" applyProtection="1">
      <alignment horizontal="center" vertical="center"/>
      <protection locked="0"/>
    </xf>
    <xf numFmtId="0" fontId="42" fillId="0" borderId="9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7" borderId="12" xfId="0" applyFont="1" applyFill="1" applyBorder="1" applyAlignment="1">
      <alignment horizontal="center" vertical="center"/>
    </xf>
    <xf numFmtId="0" fontId="42" fillId="7" borderId="0" xfId="0" applyFont="1" applyFill="1" applyAlignment="1">
      <alignment horizontal="center" vertical="center"/>
    </xf>
    <xf numFmtId="0" fontId="42" fillId="7" borderId="13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164" fontId="27" fillId="2" borderId="7" xfId="2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left" vertical="center"/>
    </xf>
    <xf numFmtId="0" fontId="17" fillId="6" borderId="14" xfId="0" applyFont="1" applyFill="1" applyBorder="1" applyAlignment="1">
      <alignment horizontal="left" vertical="center"/>
    </xf>
    <xf numFmtId="0" fontId="17" fillId="6" borderId="11" xfId="0" applyFont="1" applyFill="1" applyBorder="1" applyAlignment="1">
      <alignment horizontal="left" vertical="center"/>
    </xf>
    <xf numFmtId="0" fontId="17" fillId="6" borderId="1" xfId="0" applyFont="1" applyFill="1" applyBorder="1" applyAlignment="1">
      <alignment horizontal="left" vertical="center"/>
    </xf>
    <xf numFmtId="0" fontId="47" fillId="8" borderId="9" xfId="0" applyFont="1" applyFill="1" applyBorder="1" applyAlignment="1">
      <alignment horizontal="center" vertical="center" wrapText="1"/>
    </xf>
    <xf numFmtId="0" fontId="47" fillId="8" borderId="14" xfId="0" applyFont="1" applyFill="1" applyBorder="1" applyAlignment="1">
      <alignment horizontal="center" vertical="center" wrapText="1"/>
    </xf>
    <xf numFmtId="0" fontId="39" fillId="7" borderId="3" xfId="0" applyFont="1" applyFill="1" applyBorder="1" applyAlignment="1">
      <alignment horizontal="center" vertical="center" wrapText="1"/>
    </xf>
    <xf numFmtId="0" fontId="39" fillId="7" borderId="11" xfId="0" applyFont="1" applyFill="1" applyBorder="1" applyAlignment="1">
      <alignment horizontal="center" vertical="center" wrapText="1"/>
    </xf>
    <xf numFmtId="0" fontId="39" fillId="7" borderId="1" xfId="0" applyFont="1" applyFill="1" applyBorder="1" applyAlignment="1">
      <alignment horizontal="center" vertical="center" wrapText="1"/>
    </xf>
    <xf numFmtId="0" fontId="47" fillId="8" borderId="11" xfId="0" applyFont="1" applyFill="1" applyBorder="1" applyAlignment="1">
      <alignment horizontal="left" vertical="center"/>
    </xf>
    <xf numFmtId="0" fontId="47" fillId="8" borderId="1" xfId="0" applyFont="1" applyFill="1" applyBorder="1" applyAlignment="1">
      <alignment horizontal="left" vertical="center"/>
    </xf>
    <xf numFmtId="0" fontId="38" fillId="7" borderId="3" xfId="0" applyFont="1" applyFill="1" applyBorder="1" applyAlignment="1">
      <alignment horizontal="center" vertical="center" wrapText="1"/>
    </xf>
    <xf numFmtId="0" fontId="38" fillId="7" borderId="11" xfId="0" applyFont="1" applyFill="1" applyBorder="1" applyAlignment="1">
      <alignment horizontal="center" vertical="center" wrapText="1"/>
    </xf>
    <xf numFmtId="0" fontId="38" fillId="7" borderId="1" xfId="0" applyFont="1" applyFill="1" applyBorder="1" applyAlignment="1">
      <alignment horizontal="center" vertical="center" wrapText="1"/>
    </xf>
    <xf numFmtId="164" fontId="42" fillId="7" borderId="2" xfId="2" applyNumberFormat="1" applyFont="1" applyFill="1" applyBorder="1" applyAlignment="1">
      <alignment horizontal="center" vertical="center" wrapText="1"/>
    </xf>
    <xf numFmtId="164" fontId="27" fillId="2" borderId="2" xfId="2" applyNumberFormat="1" applyFont="1" applyFill="1" applyBorder="1" applyAlignment="1" applyProtection="1">
      <alignment horizontal="center" vertical="center" wrapText="1"/>
      <protection locked="0"/>
    </xf>
    <xf numFmtId="0" fontId="42" fillId="7" borderId="2" xfId="0" applyFont="1" applyFill="1" applyBorder="1" applyAlignment="1">
      <alignment horizontal="center" vertical="center" wrapText="1"/>
    </xf>
    <xf numFmtId="14" fontId="32" fillId="0" borderId="14" xfId="0" applyNumberFormat="1" applyFont="1" applyBorder="1" applyAlignment="1" applyProtection="1">
      <alignment horizontal="center" vertical="center"/>
      <protection locked="0"/>
    </xf>
    <xf numFmtId="14" fontId="32" fillId="0" borderId="15" xfId="0" applyNumberFormat="1" applyFont="1" applyBorder="1" applyAlignment="1" applyProtection="1">
      <alignment horizontal="center" vertical="center"/>
      <protection locked="0"/>
    </xf>
    <xf numFmtId="14" fontId="32" fillId="0" borderId="0" xfId="0" applyNumberFormat="1" applyFont="1" applyAlignment="1" applyProtection="1">
      <alignment horizontal="center" vertical="center"/>
      <protection locked="0"/>
    </xf>
    <xf numFmtId="14" fontId="32" fillId="0" borderId="13" xfId="0" applyNumberFormat="1" applyFont="1" applyBorder="1" applyAlignment="1" applyProtection="1">
      <alignment horizontal="center" vertical="center"/>
      <protection locked="0"/>
    </xf>
    <xf numFmtId="14" fontId="32" fillId="0" borderId="10" xfId="0" applyNumberFormat="1" applyFont="1" applyBorder="1" applyAlignment="1" applyProtection="1">
      <alignment horizontal="center" vertical="center"/>
      <protection locked="0"/>
    </xf>
    <xf numFmtId="14" fontId="32" fillId="0" borderId="4" xfId="0" applyNumberFormat="1" applyFont="1" applyBorder="1" applyAlignment="1" applyProtection="1">
      <alignment horizontal="center" vertical="center"/>
      <protection locked="0"/>
    </xf>
    <xf numFmtId="0" fontId="44" fillId="0" borderId="9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37" fillId="0" borderId="0" xfId="0" applyFont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center"/>
    </xf>
    <xf numFmtId="0" fontId="28" fillId="7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left" vertical="center"/>
    </xf>
    <xf numFmtId="49" fontId="19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7" xfId="0" applyFont="1" applyBorder="1" applyAlignment="1">
      <alignment horizontal="left" vertical="center"/>
    </xf>
    <xf numFmtId="0" fontId="27" fillId="0" borderId="18" xfId="0" applyFont="1" applyBorder="1" applyAlignment="1">
      <alignment horizontal="right" vertical="center"/>
    </xf>
    <xf numFmtId="0" fontId="43" fillId="0" borderId="9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14" fontId="41" fillId="0" borderId="14" xfId="0" applyNumberFormat="1" applyFont="1" applyBorder="1" applyAlignment="1" applyProtection="1">
      <alignment horizontal="center" vertical="center"/>
      <protection locked="0"/>
    </xf>
    <xf numFmtId="14" fontId="41" fillId="0" borderId="15" xfId="0" applyNumberFormat="1" applyFont="1" applyBorder="1" applyAlignment="1" applyProtection="1">
      <alignment horizontal="center" vertical="center"/>
      <protection locked="0"/>
    </xf>
    <xf numFmtId="0" fontId="27" fillId="0" borderId="26" xfId="0" applyFont="1" applyBorder="1" applyAlignment="1">
      <alignment horizontal="left" vertical="center"/>
    </xf>
    <xf numFmtId="0" fontId="27" fillId="0" borderId="27" xfId="0" applyFont="1" applyBorder="1" applyAlignment="1">
      <alignment horizontal="left" vertical="center"/>
    </xf>
    <xf numFmtId="0" fontId="27" fillId="0" borderId="0" xfId="0" applyFont="1" applyAlignment="1">
      <alignment horizontal="right" vertical="center"/>
    </xf>
    <xf numFmtId="49" fontId="27" fillId="0" borderId="17" xfId="0" quotePrefix="1" applyNumberFormat="1" applyFont="1" applyBorder="1" applyAlignment="1">
      <alignment horizontal="center" vertical="center"/>
    </xf>
    <xf numFmtId="49" fontId="27" fillId="0" borderId="17" xfId="0" applyNumberFormat="1" applyFont="1" applyBorder="1" applyAlignment="1">
      <alignment horizontal="center" vertical="center"/>
    </xf>
    <xf numFmtId="49" fontId="27" fillId="0" borderId="25" xfId="0" applyNumberFormat="1" applyFont="1" applyBorder="1" applyAlignment="1">
      <alignment horizontal="center" vertical="center"/>
    </xf>
    <xf numFmtId="0" fontId="27" fillId="0" borderId="28" xfId="0" applyFont="1" applyBorder="1" applyAlignment="1">
      <alignment horizontal="left" vertical="center"/>
    </xf>
    <xf numFmtId="0" fontId="42" fillId="3" borderId="2" xfId="0" applyFont="1" applyFill="1" applyBorder="1" applyAlignment="1">
      <alignment vertical="center" wrapText="1"/>
    </xf>
    <xf numFmtId="165" fontId="27" fillId="0" borderId="17" xfId="0" applyNumberFormat="1" applyFont="1" applyBorder="1" applyAlignment="1">
      <alignment horizontal="left" vertical="center" wrapText="1"/>
    </xf>
    <xf numFmtId="165" fontId="27" fillId="0" borderId="0" xfId="0" applyNumberFormat="1" applyFont="1" applyAlignment="1">
      <alignment horizontal="right" vertical="center"/>
    </xf>
    <xf numFmtId="0" fontId="27" fillId="0" borderId="17" xfId="1" applyFont="1" applyBorder="1" applyAlignment="1" applyProtection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1" fillId="7" borderId="11" xfId="0" applyFont="1" applyFill="1" applyBorder="1" applyAlignment="1" applyProtection="1">
      <alignment horizontal="center" vertical="center"/>
      <protection locked="0"/>
    </xf>
    <xf numFmtId="0" fontId="21" fillId="7" borderId="1" xfId="0" applyFont="1" applyFill="1" applyBorder="1" applyAlignment="1" applyProtection="1">
      <alignment horizontal="center" vertical="center"/>
      <protection locked="0"/>
    </xf>
    <xf numFmtId="0" fontId="8" fillId="7" borderId="3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9" xfId="0" applyFont="1" applyBorder="1" applyAlignment="1">
      <alignment horizontal="left" vertical="center"/>
    </xf>
    <xf numFmtId="0" fontId="0" fillId="9" borderId="9" xfId="0" applyFill="1" applyBorder="1" applyAlignment="1" applyProtection="1">
      <alignment horizontal="center" vertical="center" wrapText="1"/>
      <protection locked="0"/>
    </xf>
    <xf numFmtId="0" fontId="0" fillId="9" borderId="6" xfId="0" applyFill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63" fillId="10" borderId="3" xfId="0" applyFont="1" applyFill="1" applyBorder="1" applyAlignment="1">
      <alignment horizontal="center" vertical="center"/>
    </xf>
    <xf numFmtId="0" fontId="63" fillId="10" borderId="11" xfId="0" applyFont="1" applyFill="1" applyBorder="1" applyAlignment="1">
      <alignment horizontal="center" vertical="center"/>
    </xf>
    <xf numFmtId="0" fontId="63" fillId="10" borderId="1" xfId="0" applyFont="1" applyFill="1" applyBorder="1" applyAlignment="1">
      <alignment horizontal="center" vertical="center"/>
    </xf>
    <xf numFmtId="0" fontId="25" fillId="10" borderId="9" xfId="0" applyFont="1" applyFill="1" applyBorder="1" applyAlignment="1">
      <alignment horizontal="center" vertical="center"/>
    </xf>
    <xf numFmtId="0" fontId="25" fillId="10" borderId="14" xfId="0" applyFont="1" applyFill="1" applyBorder="1" applyAlignment="1">
      <alignment horizontal="center" vertical="center"/>
    </xf>
    <xf numFmtId="0" fontId="60" fillId="10" borderId="9" xfId="0" applyFont="1" applyFill="1" applyBorder="1" applyAlignment="1">
      <alignment horizontal="center" vertical="center"/>
    </xf>
    <xf numFmtId="0" fontId="60" fillId="10" borderId="14" xfId="0" applyFont="1" applyFill="1" applyBorder="1" applyAlignment="1">
      <alignment horizontal="center" vertical="center"/>
    </xf>
    <xf numFmtId="0" fontId="61" fillId="0" borderId="14" xfId="0" applyFont="1" applyBorder="1" applyAlignment="1">
      <alignment horizontal="left" vertical="center" wrapText="1"/>
    </xf>
    <xf numFmtId="0" fontId="61" fillId="0" borderId="15" xfId="0" applyFont="1" applyBorder="1" applyAlignment="1">
      <alignment horizontal="left" vertical="center" wrapText="1"/>
    </xf>
    <xf numFmtId="0" fontId="28" fillId="7" borderId="0" xfId="0" applyFont="1" applyFill="1" applyAlignment="1">
      <alignment horizontal="left" vertical="center" wrapText="1"/>
    </xf>
    <xf numFmtId="0" fontId="28" fillId="7" borderId="13" xfId="0" applyFont="1" applyFill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4" fillId="12" borderId="14" xfId="0" applyFont="1" applyFill="1" applyBorder="1" applyAlignment="1">
      <alignment horizontal="center" vertical="center"/>
    </xf>
    <xf numFmtId="0" fontId="44" fillId="12" borderId="15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indent="2"/>
    </xf>
    <xf numFmtId="0" fontId="5" fillId="7" borderId="14" xfId="0" applyFont="1" applyFill="1" applyBorder="1" applyAlignment="1">
      <alignment horizontal="left" indent="2"/>
    </xf>
    <xf numFmtId="0" fontId="5" fillId="7" borderId="15" xfId="0" applyFont="1" applyFill="1" applyBorder="1" applyAlignment="1">
      <alignment horizontal="left" indent="2"/>
    </xf>
    <xf numFmtId="0" fontId="5" fillId="7" borderId="12" xfId="0" applyFont="1" applyFill="1" applyBorder="1" applyAlignment="1">
      <alignment horizontal="center" vertical="top"/>
    </xf>
    <xf numFmtId="0" fontId="5" fillId="7" borderId="0" xfId="0" applyFont="1" applyFill="1" applyAlignment="1">
      <alignment horizontal="center" vertical="top"/>
    </xf>
    <xf numFmtId="0" fontId="5" fillId="7" borderId="13" xfId="0" applyFont="1" applyFill="1" applyBorder="1" applyAlignment="1">
      <alignment horizontal="center" vertical="top"/>
    </xf>
    <xf numFmtId="0" fontId="24" fillId="2" borderId="12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64" fillId="10" borderId="3" xfId="0" applyFont="1" applyFill="1" applyBorder="1" applyAlignment="1">
      <alignment horizontal="center" vertical="center"/>
    </xf>
    <xf numFmtId="0" fontId="64" fillId="10" borderId="11" xfId="0" applyFont="1" applyFill="1" applyBorder="1" applyAlignment="1">
      <alignment horizontal="center" vertical="center"/>
    </xf>
    <xf numFmtId="0" fontId="64" fillId="10" borderId="1" xfId="0" applyFont="1" applyFill="1" applyBorder="1" applyAlignment="1">
      <alignment horizontal="center" vertical="center"/>
    </xf>
    <xf numFmtId="0" fontId="42" fillId="2" borderId="3" xfId="0" applyFont="1" applyFill="1" applyBorder="1" applyAlignment="1">
      <alignment horizontal="left" vertical="center" wrapText="1" indent="2" shrinkToFit="1"/>
    </xf>
    <xf numFmtId="0" fontId="42" fillId="2" borderId="11" xfId="0" applyFont="1" applyFill="1" applyBorder="1" applyAlignment="1">
      <alignment horizontal="left" vertical="center" wrapText="1" indent="2" shrinkToFit="1"/>
    </xf>
    <xf numFmtId="0" fontId="42" fillId="2" borderId="1" xfId="0" applyFont="1" applyFill="1" applyBorder="1" applyAlignment="1">
      <alignment horizontal="left" vertical="center" wrapText="1" indent="2" shrinkToFit="1"/>
    </xf>
    <xf numFmtId="0" fontId="28" fillId="3" borderId="7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right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28" fillId="4" borderId="13" xfId="0" applyFont="1" applyFill="1" applyBorder="1" applyAlignment="1">
      <alignment horizontal="center" vertical="center"/>
    </xf>
    <xf numFmtId="0" fontId="28" fillId="4" borderId="4" xfId="0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right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28" fillId="8" borderId="3" xfId="0" applyFont="1" applyFill="1" applyBorder="1" applyAlignment="1">
      <alignment horizontal="left" vertical="center" indent="1"/>
    </xf>
    <xf numFmtId="0" fontId="28" fillId="8" borderId="11" xfId="0" applyFont="1" applyFill="1" applyBorder="1" applyAlignment="1">
      <alignment horizontal="left" vertical="center" indent="1"/>
    </xf>
    <xf numFmtId="0" fontId="28" fillId="8" borderId="1" xfId="0" applyFont="1" applyFill="1" applyBorder="1" applyAlignment="1">
      <alignment horizontal="left" vertical="center" indent="1"/>
    </xf>
    <xf numFmtId="0" fontId="70" fillId="0" borderId="2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8" fillId="0" borderId="2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  <xf numFmtId="14" fontId="68" fillId="5" borderId="3" xfId="0" applyNumberFormat="1" applyFont="1" applyFill="1" applyBorder="1" applyAlignment="1">
      <alignment horizontal="center" vertical="center" wrapText="1"/>
    </xf>
    <xf numFmtId="0" fontId="68" fillId="5" borderId="11" xfId="0" applyFont="1" applyFill="1" applyBorder="1" applyAlignment="1">
      <alignment horizontal="center" vertical="center" wrapText="1"/>
    </xf>
    <xf numFmtId="0" fontId="68" fillId="5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52" fillId="2" borderId="2" xfId="0" applyFont="1" applyFill="1" applyBorder="1" applyAlignment="1" applyProtection="1">
      <alignment horizontal="center" vertical="center" wrapText="1"/>
      <protection locked="0"/>
    </xf>
    <xf numFmtId="0" fontId="58" fillId="6" borderId="2" xfId="0" applyFont="1" applyFill="1" applyBorder="1" applyAlignment="1">
      <alignment horizontal="center" vertical="center" wrapText="1"/>
    </xf>
    <xf numFmtId="0" fontId="51" fillId="6" borderId="2" xfId="0" applyFont="1" applyFill="1" applyBorder="1" applyAlignment="1">
      <alignment horizontal="center" vertical="center" wrapText="1"/>
    </xf>
    <xf numFmtId="0" fontId="68" fillId="5" borderId="2" xfId="0" applyFont="1" applyFill="1" applyBorder="1" applyAlignment="1">
      <alignment horizontal="center" vertical="center" wrapText="1"/>
    </xf>
    <xf numFmtId="0" fontId="68" fillId="0" borderId="2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68" fillId="2" borderId="2" xfId="0" applyFont="1" applyFill="1" applyBorder="1" applyAlignment="1">
      <alignment horizontal="center" vertical="center" wrapText="1"/>
    </xf>
    <xf numFmtId="0" fontId="68" fillId="5" borderId="3" xfId="0" applyFont="1" applyFill="1" applyBorder="1" applyAlignment="1">
      <alignment horizontal="center" vertical="center" wrapText="1"/>
    </xf>
    <xf numFmtId="0" fontId="56" fillId="4" borderId="2" xfId="0" applyFont="1" applyFill="1" applyBorder="1" applyAlignment="1">
      <alignment horizontal="center" vertical="center" wrapText="1"/>
    </xf>
    <xf numFmtId="0" fontId="51" fillId="4" borderId="2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 applyProtection="1">
      <alignment horizontal="center" vertical="center" wrapText="1"/>
      <protection locked="0"/>
    </xf>
    <xf numFmtId="0" fontId="58" fillId="3" borderId="2" xfId="0" applyFont="1" applyFill="1" applyBorder="1" applyAlignment="1">
      <alignment horizontal="center" vertical="center" wrapText="1"/>
    </xf>
    <xf numFmtId="0" fontId="51" fillId="3" borderId="2" xfId="0" applyFont="1" applyFill="1" applyBorder="1" applyAlignment="1">
      <alignment horizontal="center" vertical="center" wrapText="1"/>
    </xf>
    <xf numFmtId="0" fontId="52" fillId="3" borderId="2" xfId="0" applyFont="1" applyFill="1" applyBorder="1" applyAlignment="1">
      <alignment horizontal="center" vertical="center" wrapText="1"/>
    </xf>
    <xf numFmtId="0" fontId="55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51" fillId="3" borderId="9" xfId="0" applyFont="1" applyFill="1" applyBorder="1" applyAlignment="1">
      <alignment horizontal="center" vertical="center"/>
    </xf>
    <xf numFmtId="0" fontId="51" fillId="3" borderId="14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52" fillId="3" borderId="9" xfId="0" applyFont="1" applyFill="1" applyBorder="1" applyAlignment="1">
      <alignment horizontal="center" vertical="center"/>
    </xf>
    <xf numFmtId="0" fontId="52" fillId="3" borderId="15" xfId="0" applyFont="1" applyFill="1" applyBorder="1" applyAlignment="1">
      <alignment horizontal="center" vertical="center"/>
    </xf>
    <xf numFmtId="0" fontId="67" fillId="3" borderId="12" xfId="0" applyFont="1" applyFill="1" applyBorder="1" applyAlignment="1">
      <alignment horizontal="center" vertical="center"/>
    </xf>
    <xf numFmtId="0" fontId="67" fillId="3" borderId="0" xfId="0" applyFont="1" applyFill="1" applyAlignment="1">
      <alignment horizontal="center" vertical="center"/>
    </xf>
    <xf numFmtId="0" fontId="67" fillId="3" borderId="6" xfId="0" applyFont="1" applyFill="1" applyBorder="1" applyAlignment="1">
      <alignment horizontal="center" vertical="center"/>
    </xf>
    <xf numFmtId="0" fontId="67" fillId="3" borderId="10" xfId="0" applyFont="1" applyFill="1" applyBorder="1" applyAlignment="1">
      <alignment horizontal="center" vertical="center"/>
    </xf>
    <xf numFmtId="0" fontId="52" fillId="3" borderId="21" xfId="0" applyFont="1" applyFill="1" applyBorder="1" applyAlignment="1">
      <alignment horizontal="center" vertical="center" wrapText="1"/>
    </xf>
    <xf numFmtId="0" fontId="52" fillId="3" borderId="23" xfId="0" applyFont="1" applyFill="1" applyBorder="1" applyAlignment="1">
      <alignment horizontal="center" vertical="center" wrapText="1"/>
    </xf>
    <xf numFmtId="14" fontId="51" fillId="3" borderId="21" xfId="0" applyNumberFormat="1" applyFont="1" applyFill="1" applyBorder="1" applyAlignment="1">
      <alignment horizontal="center" vertical="center" wrapText="1"/>
    </xf>
    <xf numFmtId="0" fontId="51" fillId="3" borderId="23" xfId="0" applyFont="1" applyFill="1" applyBorder="1" applyAlignment="1">
      <alignment horizontal="center" vertical="center" wrapText="1"/>
    </xf>
    <xf numFmtId="0" fontId="54" fillId="3" borderId="12" xfId="0" applyFont="1" applyFill="1" applyBorder="1" applyAlignment="1">
      <alignment horizontal="center" vertical="center"/>
    </xf>
    <xf numFmtId="0" fontId="54" fillId="3" borderId="13" xfId="0" applyFont="1" applyFill="1" applyBorder="1" applyAlignment="1">
      <alignment horizontal="center" vertical="center"/>
    </xf>
    <xf numFmtId="0" fontId="54" fillId="3" borderId="6" xfId="0" applyFont="1" applyFill="1" applyBorder="1" applyAlignment="1">
      <alignment horizontal="center" vertical="center"/>
    </xf>
    <xf numFmtId="0" fontId="54" fillId="3" borderId="4" xfId="0" applyFont="1" applyFill="1" applyBorder="1" applyAlignment="1">
      <alignment horizontal="center" vertical="center"/>
    </xf>
    <xf numFmtId="0" fontId="58" fillId="3" borderId="5" xfId="0" applyFont="1" applyFill="1" applyBorder="1" applyAlignment="1">
      <alignment horizontal="center" vertical="center" wrapText="1"/>
    </xf>
    <xf numFmtId="0" fontId="51" fillId="3" borderId="5" xfId="0" applyFont="1" applyFill="1" applyBorder="1" applyAlignment="1">
      <alignment horizontal="center" vertical="center" wrapText="1"/>
    </xf>
    <xf numFmtId="0" fontId="52" fillId="3" borderId="2" xfId="0" applyFont="1" applyFill="1" applyBorder="1" applyAlignment="1">
      <alignment horizontal="center" vertical="center"/>
    </xf>
    <xf numFmtId="0" fontId="0" fillId="1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14" borderId="0" xfId="0" applyFill="1" applyAlignment="1">
      <alignment horizontal="center"/>
    </xf>
  </cellXfs>
  <cellStyles count="13">
    <cellStyle name="Hipervínculo" xfId="1" builtinId="8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Moneda" xfId="2" builtinId="4"/>
    <cellStyle name="Moneda 2" xfId="3" xr:uid="{00000000-0005-0000-0000-000008000000}"/>
    <cellStyle name="Normal" xfId="0" builtinId="0"/>
    <cellStyle name="Normal 2" xfId="4" xr:uid="{00000000-0005-0000-0000-00000A000000}"/>
    <cellStyle name="Normal 3" xfId="11" xr:uid="{00000000-0005-0000-0000-00000B000000}"/>
    <cellStyle name="Normal 3 2" xfId="12" xr:uid="{00000000-0005-0000-0000-00000C000000}"/>
  </cellStyles>
  <dxfs count="2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fmlaLink="$A$26" lockText="1" noThreeD="1"/>
</file>

<file path=xl/ctrlProps/ctrlProp10.xml><?xml version="1.0" encoding="utf-8"?>
<formControlPr xmlns="http://schemas.microsoft.com/office/spreadsheetml/2009/9/main" objectType="CheckBox" fmlaLink="$A$107" lockText="1" noThreeD="1"/>
</file>

<file path=xl/ctrlProps/ctrlProp11.xml><?xml version="1.0" encoding="utf-8"?>
<formControlPr xmlns="http://schemas.microsoft.com/office/spreadsheetml/2009/9/main" objectType="Radio" firstButton="1" fmlaLink="$A$13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A$14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fmlaLink="$A$22" lockText="1" noThreeD="1"/>
</file>

<file path=xl/ctrlProps/ctrlProp23.xml><?xml version="1.0" encoding="utf-8"?>
<formControlPr xmlns="http://schemas.microsoft.com/office/spreadsheetml/2009/9/main" objectType="CheckBox" fmlaLink="$A$21" lockText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A$2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A$3" lockText="1" noThreeD="1"/>
</file>

<file path=xl/ctrlProps/ctrlProp31.xml><?xml version="1.0" encoding="utf-8"?>
<formControlPr xmlns="http://schemas.microsoft.com/office/spreadsheetml/2009/9/main" objectType="Radio" firstButton="1" fmlaLink="$M$4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noThreeD="1"/>
</file>

<file path=xl/ctrlProps/ctrlProp8.xml><?xml version="1.0" encoding="utf-8"?>
<formControlPr xmlns="http://schemas.microsoft.com/office/spreadsheetml/2009/9/main" objectType="CheckBox" fmlaLink="$A$19" lockText="1" noThreeD="1"/>
</file>

<file path=xl/ctrlProps/ctrlProp9.xml><?xml version="1.0" encoding="utf-8"?>
<formControlPr xmlns="http://schemas.microsoft.com/office/spreadsheetml/2009/9/main" objectType="CheckBox" fmlaLink="$A$109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1162050</xdr:colOff>
          <xdr:row>19</xdr:row>
          <xdr:rowOff>209550</xdr:rowOff>
        </xdr:from>
        <xdr:to>
          <xdr:col>4</xdr:col>
          <xdr:colOff>1466850</xdr:colOff>
          <xdr:row>21</xdr:row>
          <xdr:rowOff>19050</xdr:rowOff>
        </xdr:to>
        <xdr:sp macro="" textlink="">
          <xdr:nvSpPr>
            <xdr:cNvPr id="1112" name="Check Box 88" descr="LOS DATOS DE ENVIO SON LOS MISMOS DEL DOMICILIO FISCAL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19</xdr:col>
          <xdr:colOff>0</xdr:colOff>
          <xdr:row>13</xdr:row>
          <xdr:rowOff>0</xdr:rowOff>
        </xdr:to>
        <xdr:sp macro="" textlink="">
          <xdr:nvSpPr>
            <xdr:cNvPr id="1121" name="Group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219075</xdr:colOff>
          <xdr:row>20</xdr:row>
          <xdr:rowOff>76200</xdr:rowOff>
        </xdr:from>
        <xdr:to>
          <xdr:col>20</xdr:col>
          <xdr:colOff>390525</xdr:colOff>
          <xdr:row>21</xdr:row>
          <xdr:rowOff>76200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523875</xdr:colOff>
          <xdr:row>23</xdr:row>
          <xdr:rowOff>47625</xdr:rowOff>
        </xdr:from>
        <xdr:to>
          <xdr:col>20</xdr:col>
          <xdr:colOff>66675</xdr:colOff>
          <xdr:row>24</xdr:row>
          <xdr:rowOff>85725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13</xdr:row>
          <xdr:rowOff>19050</xdr:rowOff>
        </xdr:from>
        <xdr:to>
          <xdr:col>14</xdr:col>
          <xdr:colOff>400050</xdr:colOff>
          <xdr:row>14</xdr:row>
          <xdr:rowOff>0</xdr:rowOff>
        </xdr:to>
        <xdr:sp macro="" textlink="">
          <xdr:nvSpPr>
            <xdr:cNvPr id="1124" name="Option Button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14</xdr:row>
          <xdr:rowOff>19050</xdr:rowOff>
        </xdr:from>
        <xdr:to>
          <xdr:col>14</xdr:col>
          <xdr:colOff>400050</xdr:colOff>
          <xdr:row>14</xdr:row>
          <xdr:rowOff>228600</xdr:rowOff>
        </xdr:to>
        <xdr:sp macro="" textlink="">
          <xdr:nvSpPr>
            <xdr:cNvPr id="1125" name="Option Button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15</xdr:row>
          <xdr:rowOff>19050</xdr:rowOff>
        </xdr:from>
        <xdr:to>
          <xdr:col>14</xdr:col>
          <xdr:colOff>400050</xdr:colOff>
          <xdr:row>16</xdr:row>
          <xdr:rowOff>0</xdr:rowOff>
        </xdr:to>
        <xdr:sp macro="" textlink="">
          <xdr:nvSpPr>
            <xdr:cNvPr id="1126" name="Option Button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16</xdr:row>
          <xdr:rowOff>19050</xdr:rowOff>
        </xdr:from>
        <xdr:to>
          <xdr:col>14</xdr:col>
          <xdr:colOff>400050</xdr:colOff>
          <xdr:row>17</xdr:row>
          <xdr:rowOff>0</xdr:rowOff>
        </xdr:to>
        <xdr:sp macro="" textlink="">
          <xdr:nvSpPr>
            <xdr:cNvPr id="1127" name="Option Button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17</xdr:row>
          <xdr:rowOff>38100</xdr:rowOff>
        </xdr:from>
        <xdr:to>
          <xdr:col>14</xdr:col>
          <xdr:colOff>438150</xdr:colOff>
          <xdr:row>17</xdr:row>
          <xdr:rowOff>247650</xdr:rowOff>
        </xdr:to>
        <xdr:sp macro="" textlink="">
          <xdr:nvSpPr>
            <xdr:cNvPr id="1128" name="Option Button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17</xdr:row>
          <xdr:rowOff>266700</xdr:rowOff>
        </xdr:from>
        <xdr:to>
          <xdr:col>15</xdr:col>
          <xdr:colOff>19050</xdr:colOff>
          <xdr:row>19</xdr:row>
          <xdr:rowOff>0</xdr:rowOff>
        </xdr:to>
        <xdr:sp macro="" textlink="">
          <xdr:nvSpPr>
            <xdr:cNvPr id="1129" name="Option Button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1162050</xdr:colOff>
          <xdr:row>19</xdr:row>
          <xdr:rowOff>0</xdr:rowOff>
        </xdr:from>
        <xdr:to>
          <xdr:col>4</xdr:col>
          <xdr:colOff>1352550</xdr:colOff>
          <xdr:row>20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19</xdr:row>
          <xdr:rowOff>219075</xdr:rowOff>
        </xdr:from>
        <xdr:to>
          <xdr:col>9</xdr:col>
          <xdr:colOff>266700</xdr:colOff>
          <xdr:row>21</xdr:row>
          <xdr:rowOff>9525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419100</xdr:colOff>
          <xdr:row>101</xdr:row>
          <xdr:rowOff>200025</xdr:rowOff>
        </xdr:from>
        <xdr:to>
          <xdr:col>16</xdr:col>
          <xdr:colOff>180975</xdr:colOff>
          <xdr:row>101</xdr:row>
          <xdr:rowOff>419100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101</xdr:row>
          <xdr:rowOff>200025</xdr:rowOff>
        </xdr:from>
        <xdr:to>
          <xdr:col>20</xdr:col>
          <xdr:colOff>219075</xdr:colOff>
          <xdr:row>101</xdr:row>
          <xdr:rowOff>428625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19</xdr:col>
          <xdr:colOff>0</xdr:colOff>
          <xdr:row>13</xdr:row>
          <xdr:rowOff>0</xdr:rowOff>
        </xdr:to>
        <xdr:sp macro="" textlink="">
          <xdr:nvSpPr>
            <xdr:cNvPr id="1172" name="Group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11</xdr:row>
          <xdr:rowOff>28575</xdr:rowOff>
        </xdr:from>
        <xdr:to>
          <xdr:col>5</xdr:col>
          <xdr:colOff>333375</xdr:colOff>
          <xdr:row>11</xdr:row>
          <xdr:rowOff>247650</xdr:rowOff>
        </xdr:to>
        <xdr:sp macro="" textlink="">
          <xdr:nvSpPr>
            <xdr:cNvPr id="1173" name="Option Button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12</xdr:row>
          <xdr:rowOff>38100</xdr:rowOff>
        </xdr:from>
        <xdr:to>
          <xdr:col>5</xdr:col>
          <xdr:colOff>333375</xdr:colOff>
          <xdr:row>12</xdr:row>
          <xdr:rowOff>295275</xdr:rowOff>
        </xdr:to>
        <xdr:sp macro="" textlink="">
          <xdr:nvSpPr>
            <xdr:cNvPr id="1174" name="Option Button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457200</xdr:colOff>
          <xdr:row>12</xdr:row>
          <xdr:rowOff>66675</xdr:rowOff>
        </xdr:from>
        <xdr:to>
          <xdr:col>7</xdr:col>
          <xdr:colOff>257175</xdr:colOff>
          <xdr:row>12</xdr:row>
          <xdr:rowOff>295275</xdr:rowOff>
        </xdr:to>
        <xdr:sp macro="" textlink="">
          <xdr:nvSpPr>
            <xdr:cNvPr id="1175" name="Option Button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11</xdr:row>
          <xdr:rowOff>19050</xdr:rowOff>
        </xdr:from>
        <xdr:to>
          <xdr:col>7</xdr:col>
          <xdr:colOff>247650</xdr:colOff>
          <xdr:row>11</xdr:row>
          <xdr:rowOff>238125</xdr:rowOff>
        </xdr:to>
        <xdr:sp macro="" textlink="">
          <xdr:nvSpPr>
            <xdr:cNvPr id="1176" name="Option Button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12</xdr:row>
          <xdr:rowOff>76200</xdr:rowOff>
        </xdr:from>
        <xdr:to>
          <xdr:col>11</xdr:col>
          <xdr:colOff>609600</xdr:colOff>
          <xdr:row>12</xdr:row>
          <xdr:rowOff>304800</xdr:rowOff>
        </xdr:to>
        <xdr:sp macro="" textlink="">
          <xdr:nvSpPr>
            <xdr:cNvPr id="1177" name="Option Button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11</xdr:row>
          <xdr:rowOff>19050</xdr:rowOff>
        </xdr:from>
        <xdr:to>
          <xdr:col>11</xdr:col>
          <xdr:colOff>609600</xdr:colOff>
          <xdr:row>11</xdr:row>
          <xdr:rowOff>238125</xdr:rowOff>
        </xdr:to>
        <xdr:sp macro="" textlink="">
          <xdr:nvSpPr>
            <xdr:cNvPr id="1178" name="Option Button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314325</xdr:colOff>
          <xdr:row>12</xdr:row>
          <xdr:rowOff>66675</xdr:rowOff>
        </xdr:from>
        <xdr:to>
          <xdr:col>10</xdr:col>
          <xdr:colOff>285750</xdr:colOff>
          <xdr:row>12</xdr:row>
          <xdr:rowOff>295275</xdr:rowOff>
        </xdr:to>
        <xdr:sp macro="" textlink="">
          <xdr:nvSpPr>
            <xdr:cNvPr id="1179" name="Option Button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11</xdr:row>
          <xdr:rowOff>28575</xdr:rowOff>
        </xdr:from>
        <xdr:to>
          <xdr:col>10</xdr:col>
          <xdr:colOff>276225</xdr:colOff>
          <xdr:row>11</xdr:row>
          <xdr:rowOff>247650</xdr:rowOff>
        </xdr:to>
        <xdr:sp macro="" textlink="">
          <xdr:nvSpPr>
            <xdr:cNvPr id="1180" name="Option Button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19</xdr:col>
          <xdr:colOff>0</xdr:colOff>
          <xdr:row>13</xdr:row>
          <xdr:rowOff>0</xdr:rowOff>
        </xdr:to>
        <xdr:sp macro="" textlink="">
          <xdr:nvSpPr>
            <xdr:cNvPr id="1181" name="Group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</xdr:row>
          <xdr:rowOff>19050</xdr:rowOff>
        </xdr:from>
        <xdr:to>
          <xdr:col>13</xdr:col>
          <xdr:colOff>304800</xdr:colOff>
          <xdr:row>11</xdr:row>
          <xdr:rowOff>247650</xdr:rowOff>
        </xdr:to>
        <xdr:sp macro="" textlink="">
          <xdr:nvSpPr>
            <xdr:cNvPr id="1182" name="Option Button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12</xdr:row>
          <xdr:rowOff>66675</xdr:rowOff>
        </xdr:from>
        <xdr:to>
          <xdr:col>12</xdr:col>
          <xdr:colOff>333375</xdr:colOff>
          <xdr:row>12</xdr:row>
          <xdr:rowOff>295275</xdr:rowOff>
        </xdr:to>
        <xdr:sp macro="" textlink="">
          <xdr:nvSpPr>
            <xdr:cNvPr id="1183" name="Option Button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11</xdr:row>
          <xdr:rowOff>28575</xdr:rowOff>
        </xdr:from>
        <xdr:to>
          <xdr:col>16</xdr:col>
          <xdr:colOff>76200</xdr:colOff>
          <xdr:row>12</xdr:row>
          <xdr:rowOff>0</xdr:rowOff>
        </xdr:to>
        <xdr:sp macro="" textlink="">
          <xdr:nvSpPr>
            <xdr:cNvPr id="1184" name="Option Button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</xdr:row>
          <xdr:rowOff>66675</xdr:rowOff>
        </xdr:from>
        <xdr:to>
          <xdr:col>14</xdr:col>
          <xdr:colOff>85725</xdr:colOff>
          <xdr:row>12</xdr:row>
          <xdr:rowOff>295275</xdr:rowOff>
        </xdr:to>
        <xdr:sp macro="" textlink="">
          <xdr:nvSpPr>
            <xdr:cNvPr id="1185" name="Option Button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19</xdr:col>
      <xdr:colOff>426720</xdr:colOff>
      <xdr:row>5</xdr:row>
      <xdr:rowOff>7620</xdr:rowOff>
    </xdr:from>
    <xdr:to>
      <xdr:col>21</xdr:col>
      <xdr:colOff>439260</xdr:colOff>
      <xdr:row>10</xdr:row>
      <xdr:rowOff>173355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4320" y="1303020"/>
          <a:ext cx="1410810" cy="1409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</xdr:row>
          <xdr:rowOff>0</xdr:rowOff>
        </xdr:from>
        <xdr:to>
          <xdr:col>1</xdr:col>
          <xdr:colOff>352425</xdr:colOff>
          <xdr:row>1</xdr:row>
          <xdr:rowOff>323850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</xdr:row>
          <xdr:rowOff>314325</xdr:rowOff>
        </xdr:from>
        <xdr:to>
          <xdr:col>1</xdr:col>
          <xdr:colOff>352425</xdr:colOff>
          <xdr:row>3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1162050</xdr:colOff>
          <xdr:row>3</xdr:row>
          <xdr:rowOff>47625</xdr:rowOff>
        </xdr:from>
        <xdr:to>
          <xdr:col>5</xdr:col>
          <xdr:colOff>400050</xdr:colOff>
          <xdr:row>3</xdr:row>
          <xdr:rowOff>266700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3</xdr:row>
          <xdr:rowOff>38100</xdr:rowOff>
        </xdr:from>
        <xdr:to>
          <xdr:col>7</xdr:col>
          <xdr:colOff>66675</xdr:colOff>
          <xdr:row>3</xdr:row>
          <xdr:rowOff>247650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447675</xdr:colOff>
          <xdr:row>3</xdr:row>
          <xdr:rowOff>57150</xdr:rowOff>
        </xdr:from>
        <xdr:to>
          <xdr:col>8</xdr:col>
          <xdr:colOff>2133600</xdr:colOff>
          <xdr:row>3</xdr:row>
          <xdr:rowOff>276225</xdr:rowOff>
        </xdr:to>
        <xdr:sp macro="" textlink="">
          <xdr:nvSpPr>
            <xdr:cNvPr id="4101" name="Option 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CLIENTE ESTA DE ACUERDO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3</xdr:row>
          <xdr:rowOff>57150</xdr:rowOff>
        </xdr:from>
        <xdr:to>
          <xdr:col>11</xdr:col>
          <xdr:colOff>285750</xdr:colOff>
          <xdr:row>3</xdr:row>
          <xdr:rowOff>276225</xdr:rowOff>
        </xdr:to>
        <xdr:sp macro="" textlink="">
          <xdr:nvSpPr>
            <xdr:cNvPr id="4102" name="Option 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CAMBIA DE COLOR A:</a:t>
              </a:r>
            </a:p>
          </xdr:txBody>
        </xdr:sp>
        <xdr:clientData/>
      </xdr:twoCellAnchor>
    </mc:Choice>
    <mc:Fallback/>
  </mc:AlternateContent>
  <xdr:twoCellAnchor>
    <xdr:from>
      <xdr:col>9</xdr:col>
      <xdr:colOff>29307</xdr:colOff>
      <xdr:row>5</xdr:row>
      <xdr:rowOff>29308</xdr:rowOff>
    </xdr:from>
    <xdr:to>
      <xdr:col>11</xdr:col>
      <xdr:colOff>1736481</xdr:colOff>
      <xdr:row>30</xdr:row>
      <xdr:rowOff>161193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pSpPr/>
      </xdr:nvGrpSpPr>
      <xdr:grpSpPr>
        <a:xfrm>
          <a:off x="6839682" y="1543783"/>
          <a:ext cx="3345474" cy="4180010"/>
          <a:chOff x="7801429" y="2476499"/>
          <a:chExt cx="4304392" cy="3921126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89544"/>
          <a:stretch/>
        </xdr:blipFill>
        <xdr:spPr>
          <a:xfrm>
            <a:off x="7853589" y="2478822"/>
            <a:ext cx="680357" cy="2498913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7407" r="2102"/>
          <a:stretch/>
        </xdr:blipFill>
        <xdr:spPr>
          <a:xfrm>
            <a:off x="11391446" y="3353308"/>
            <a:ext cx="682625" cy="2498913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261" t="53271" r="78273"/>
          <a:stretch/>
        </xdr:blipFill>
        <xdr:spPr>
          <a:xfrm>
            <a:off x="8531679" y="2476499"/>
            <a:ext cx="746125" cy="1167735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359" r="78906" b="45841"/>
          <a:stretch/>
        </xdr:blipFill>
        <xdr:spPr>
          <a:xfrm>
            <a:off x="7801429" y="4994328"/>
            <a:ext cx="698500" cy="1353403"/>
          </a:xfrm>
          <a:prstGeom prst="rect">
            <a:avLst/>
          </a:prstGeom>
        </xdr:spPr>
      </xdr:pic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3442" r="45335" b="39742"/>
          <a:stretch/>
        </xdr:blipFill>
        <xdr:spPr>
          <a:xfrm>
            <a:off x="9261929" y="4839661"/>
            <a:ext cx="730250" cy="1505803"/>
          </a:xfrm>
          <a:prstGeom prst="rect">
            <a:avLst/>
          </a:prstGeom>
        </xdr:spPr>
      </xdr:pic>
      <xdr:pic>
        <xdr:nvPicPr>
          <xdr:cNvPr id="14" name="Imagen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561" t="6514" r="56216"/>
          <a:stretch/>
        </xdr:blipFill>
        <xdr:spPr>
          <a:xfrm>
            <a:off x="9261930" y="2492375"/>
            <a:ext cx="730250" cy="2336135"/>
          </a:xfrm>
          <a:prstGeom prst="rect">
            <a:avLst/>
          </a:prstGeom>
        </xdr:spPr>
      </xdr:pic>
      <xdr:pic>
        <xdr:nvPicPr>
          <xdr:cNvPr id="15" name="Imagen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435" r="67586"/>
          <a:stretch/>
        </xdr:blipFill>
        <xdr:spPr>
          <a:xfrm>
            <a:off x="8547554" y="3668086"/>
            <a:ext cx="714375" cy="2498913"/>
          </a:xfrm>
          <a:prstGeom prst="rect">
            <a:avLst/>
          </a:prstGeom>
        </xdr:spPr>
      </xdr:pic>
      <xdr:pic>
        <xdr:nvPicPr>
          <xdr:cNvPr id="16" name="Imagen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4815" t="-1" r="23718" b="86372"/>
          <a:stretch/>
        </xdr:blipFill>
        <xdr:spPr>
          <a:xfrm>
            <a:off x="9960429" y="6052512"/>
            <a:ext cx="746125" cy="340578"/>
          </a:xfrm>
          <a:prstGeom prst="rect">
            <a:avLst/>
          </a:prstGeom>
        </xdr:spPr>
      </xdr:pic>
      <xdr:pic>
        <xdr:nvPicPr>
          <xdr:cNvPr id="17" name="Imagen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4665" r="34600"/>
          <a:stretch/>
        </xdr:blipFill>
        <xdr:spPr>
          <a:xfrm>
            <a:off x="10008054" y="3503893"/>
            <a:ext cx="698500" cy="2498913"/>
          </a:xfrm>
          <a:prstGeom prst="rect">
            <a:avLst/>
          </a:prstGeom>
        </xdr:spPr>
      </xdr:pic>
      <xdr:pic>
        <xdr:nvPicPr>
          <xdr:cNvPr id="18" name="Imagen 17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3540" t="59877" r="45481"/>
          <a:stretch/>
        </xdr:blipFill>
        <xdr:spPr>
          <a:xfrm>
            <a:off x="9992179" y="2476500"/>
            <a:ext cx="714375" cy="1002635"/>
          </a:xfrm>
          <a:prstGeom prst="rect">
            <a:avLst/>
          </a:prstGeom>
        </xdr:spPr>
      </xdr:pic>
      <xdr:pic>
        <xdr:nvPicPr>
          <xdr:cNvPr id="19" name="Imagen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6526" t="66357" r="12495" b="609"/>
          <a:stretch/>
        </xdr:blipFill>
        <xdr:spPr>
          <a:xfrm>
            <a:off x="11391446" y="2492375"/>
            <a:ext cx="714375" cy="825500"/>
          </a:xfrm>
          <a:prstGeom prst="rect">
            <a:avLst/>
          </a:prstGeom>
        </xdr:spPr>
      </xdr:pic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76623" r="12642" b="33388"/>
          <a:stretch/>
        </xdr:blipFill>
        <xdr:spPr>
          <a:xfrm>
            <a:off x="10747375" y="4733073"/>
            <a:ext cx="698500" cy="1664552"/>
          </a:xfrm>
          <a:prstGeom prst="rect">
            <a:avLst/>
          </a:prstGeom>
        </xdr:spPr>
      </xdr:pic>
      <xdr:pic>
        <xdr:nvPicPr>
          <xdr:cNvPr id="21" name="Imagen 2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5741" t="13502" r="23523"/>
          <a:stretch/>
        </xdr:blipFill>
        <xdr:spPr>
          <a:xfrm>
            <a:off x="10747374" y="2492375"/>
            <a:ext cx="698501" cy="216151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498231</xdr:colOff>
      <xdr:row>5</xdr:row>
      <xdr:rowOff>102578</xdr:rowOff>
    </xdr:from>
    <xdr:to>
      <xdr:col>8</xdr:col>
      <xdr:colOff>688065</xdr:colOff>
      <xdr:row>16</xdr:row>
      <xdr:rowOff>109706</xdr:rowOff>
    </xdr:to>
    <xdr:pic>
      <xdr:nvPicPr>
        <xdr:cNvPr id="22" name="9 Imagen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306" y="1617053"/>
          <a:ext cx="3818859" cy="178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945172</xdr:colOff>
      <xdr:row>18</xdr:row>
      <xdr:rowOff>67163</xdr:rowOff>
    </xdr:from>
    <xdr:to>
      <xdr:col>8</xdr:col>
      <xdr:colOff>248449</xdr:colOff>
      <xdr:row>30</xdr:row>
      <xdr:rowOff>65028</xdr:rowOff>
    </xdr:to>
    <xdr:pic>
      <xdr:nvPicPr>
        <xdr:cNvPr id="23" name="10 Imagen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247" y="3686663"/>
          <a:ext cx="2932302" cy="1940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242454</xdr:colOff>
      <xdr:row>3</xdr:row>
      <xdr:rowOff>25977</xdr:rowOff>
    </xdr:from>
    <xdr:to>
      <xdr:col>11</xdr:col>
      <xdr:colOff>1766454</xdr:colOff>
      <xdr:row>3</xdr:row>
      <xdr:rowOff>294409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8691129" y="940377"/>
          <a:ext cx="1524000" cy="2684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formatopedido(ACTUALIZADO)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DIDO"/>
      <sheetName val="BORDADOS"/>
      <sheetName val="PERSONALIZADO"/>
      <sheetName val="CONTROL DE ALMACEN(PRUEBA)"/>
      <sheetName val="Hoja4"/>
      <sheetName val="Hoja2"/>
      <sheetName val="Hoja1"/>
      <sheetName val="Regimen"/>
      <sheetName val="Hoja3"/>
    </sheetNames>
    <sheetDataSet>
      <sheetData sheetId="0">
        <row r="106">
          <cell r="B106" t="str">
            <v>OBSERVACIONES ADICIONALES DEL PEDIDO:</v>
          </cell>
        </row>
      </sheetData>
      <sheetData sheetId="1">
        <row r="106">
          <cell r="B106" t="str">
            <v>OBSERVACIONES ADICIONALES DEL PEDIDO:</v>
          </cell>
        </row>
      </sheetData>
      <sheetData sheetId="2"/>
      <sheetData sheetId="3"/>
      <sheetData sheetId="4" refreshError="1"/>
      <sheetData sheetId="5"/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3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1.xml"/><Relationship Id="rId5" Type="http://schemas.openxmlformats.org/officeDocument/2006/relationships/ctrlProp" Target="../ctrlProps/ctrlProp30.xml"/><Relationship Id="rId4" Type="http://schemas.openxmlformats.org/officeDocument/2006/relationships/ctrlProp" Target="../ctrlProps/ctrlProp29.xml"/><Relationship Id="rId9" Type="http://schemas.openxmlformats.org/officeDocument/2006/relationships/ctrlProp" Target="../ctrlProps/ctrlProp3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Z120"/>
  <sheetViews>
    <sheetView showGridLines="0" tabSelected="1" zoomScaleNormal="100" zoomScaleSheetLayoutView="90" zoomScalePageLayoutView="90" workbookViewId="0">
      <selection activeCell="T6" sqref="T6:W12"/>
    </sheetView>
  </sheetViews>
  <sheetFormatPr baseColWidth="10" defaultColWidth="10.7109375" defaultRowHeight="12.75"/>
  <cols>
    <col min="1" max="1" width="2" style="26" customWidth="1"/>
    <col min="2" max="2" width="8.5703125" style="26" customWidth="1"/>
    <col min="3" max="3" width="6.28515625" style="38" customWidth="1"/>
    <col min="4" max="4" width="8.42578125" style="27" customWidth="1"/>
    <col min="5" max="5" width="22.140625" style="27" customWidth="1"/>
    <col min="6" max="6" width="8.7109375" style="27" customWidth="1"/>
    <col min="7" max="7" width="7.7109375" style="27" customWidth="1"/>
    <col min="8" max="8" width="13.7109375" style="27" customWidth="1"/>
    <col min="9" max="9" width="4.7109375" style="27" customWidth="1"/>
    <col min="10" max="10" width="5.28515625" style="27" customWidth="1"/>
    <col min="11" max="11" width="12.85546875" style="27" customWidth="1"/>
    <col min="12" max="12" width="18.28515625" style="27" customWidth="1"/>
    <col min="13" max="13" width="10.140625" style="27" customWidth="1"/>
    <col min="14" max="15" width="6.7109375" style="27" customWidth="1"/>
    <col min="16" max="16" width="6.42578125" style="27" customWidth="1"/>
    <col min="17" max="17" width="7.140625" style="27" customWidth="1"/>
    <col min="18" max="18" width="8.140625" style="27" customWidth="1"/>
    <col min="19" max="19" width="9" style="27" customWidth="1"/>
    <col min="20" max="20" width="10.85546875" style="27" customWidth="1"/>
    <col min="21" max="21" width="9.7109375" style="27" customWidth="1"/>
    <col min="22" max="22" width="7.7109375" style="27" customWidth="1"/>
    <col min="23" max="23" width="8.140625" style="27" customWidth="1"/>
    <col min="24" max="24" width="11.28515625" style="27" customWidth="1"/>
    <col min="25" max="25" width="13.28515625" style="27" customWidth="1"/>
    <col min="26" max="26" width="18.28515625" style="27" customWidth="1"/>
    <col min="27" max="16384" width="10.7109375" style="27"/>
  </cols>
  <sheetData>
    <row r="1" spans="1:26" ht="19.5" customHeight="1">
      <c r="C1" s="27"/>
    </row>
    <row r="2" spans="1:26" ht="23.25" customHeight="1">
      <c r="A2" s="28"/>
      <c r="B2" s="28"/>
      <c r="C2" s="162" t="s">
        <v>643</v>
      </c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44"/>
      <c r="U2" s="145"/>
      <c r="V2" s="145"/>
      <c r="W2" s="145"/>
      <c r="X2" s="145"/>
      <c r="Y2" s="145"/>
      <c r="Z2" s="145"/>
    </row>
    <row r="3" spans="1:26" ht="27.75" customHeight="1">
      <c r="A3" s="28"/>
      <c r="B3" s="28"/>
      <c r="C3" s="158" t="s">
        <v>644</v>
      </c>
      <c r="D3" s="159"/>
      <c r="E3" s="17" t="s">
        <v>776</v>
      </c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4" t="s">
        <v>768</v>
      </c>
      <c r="U3" s="347"/>
      <c r="V3" s="347"/>
      <c r="W3" s="347"/>
      <c r="X3" s="344" t="s">
        <v>769</v>
      </c>
      <c r="Y3" s="345"/>
      <c r="Z3" s="345"/>
    </row>
    <row r="4" spans="1:26" ht="16.5" customHeight="1">
      <c r="A4" s="28"/>
      <c r="B4" s="28"/>
      <c r="C4" s="160"/>
      <c r="D4" s="161"/>
      <c r="E4" s="17" t="s">
        <v>777</v>
      </c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4"/>
      <c r="U4" s="347"/>
      <c r="V4" s="347"/>
      <c r="W4" s="347"/>
      <c r="X4" s="344"/>
      <c r="Y4" s="345"/>
      <c r="Z4" s="345"/>
    </row>
    <row r="5" spans="1:26" ht="16.5" customHeight="1">
      <c r="A5" s="28"/>
      <c r="B5" s="28"/>
      <c r="C5" s="160"/>
      <c r="D5" s="161"/>
      <c r="E5" s="17" t="s">
        <v>9</v>
      </c>
      <c r="F5" s="348"/>
      <c r="G5" s="348"/>
      <c r="H5" s="348"/>
      <c r="I5" s="348"/>
      <c r="J5" s="348"/>
      <c r="K5" s="348"/>
      <c r="L5" s="349" t="s">
        <v>778</v>
      </c>
      <c r="M5" s="349"/>
      <c r="N5" s="349"/>
      <c r="O5" s="361"/>
      <c r="P5" s="362"/>
      <c r="Q5" s="362"/>
      <c r="R5" s="362"/>
      <c r="S5" s="363"/>
      <c r="T5" s="344"/>
      <c r="U5" s="347"/>
      <c r="V5" s="347"/>
      <c r="W5" s="347"/>
      <c r="X5" s="344"/>
      <c r="Y5" s="345"/>
      <c r="Z5" s="345"/>
    </row>
    <row r="6" spans="1:26" ht="16.5" customHeight="1">
      <c r="A6" s="28"/>
      <c r="B6" s="28"/>
      <c r="C6" s="160"/>
      <c r="D6" s="161"/>
      <c r="E6" s="17" t="s">
        <v>572</v>
      </c>
      <c r="F6" s="348"/>
      <c r="G6" s="348"/>
      <c r="H6" s="348"/>
      <c r="I6" s="348"/>
      <c r="J6" s="348"/>
      <c r="K6" s="348"/>
      <c r="L6" s="360" t="s">
        <v>3</v>
      </c>
      <c r="M6" s="360"/>
      <c r="N6" s="360"/>
      <c r="O6" s="382"/>
      <c r="P6" s="382"/>
      <c r="Q6" s="382"/>
      <c r="R6" s="382"/>
      <c r="S6" s="348"/>
      <c r="T6" s="376" t="s">
        <v>1799</v>
      </c>
      <c r="U6" s="377"/>
      <c r="V6" s="377"/>
      <c r="W6" s="378"/>
      <c r="X6" s="374" t="s">
        <v>937</v>
      </c>
      <c r="Y6" s="374"/>
      <c r="Z6" s="374"/>
    </row>
    <row r="7" spans="1:26" ht="19.5" customHeight="1">
      <c r="A7" s="29" t="s">
        <v>67</v>
      </c>
      <c r="B7" s="29"/>
      <c r="C7" s="160"/>
      <c r="D7" s="161"/>
      <c r="E7" s="17" t="s">
        <v>573</v>
      </c>
      <c r="F7" s="358"/>
      <c r="G7" s="358"/>
      <c r="H7" s="358"/>
      <c r="I7" s="358"/>
      <c r="J7" s="358"/>
      <c r="K7" s="358"/>
      <c r="L7" s="360" t="s">
        <v>574</v>
      </c>
      <c r="M7" s="360"/>
      <c r="N7" s="360"/>
      <c r="O7" s="358"/>
      <c r="P7" s="358"/>
      <c r="Q7" s="358"/>
      <c r="R7" s="358"/>
      <c r="S7" s="359"/>
      <c r="T7" s="379"/>
      <c r="U7" s="380"/>
      <c r="V7" s="380"/>
      <c r="W7" s="381"/>
      <c r="X7" s="374"/>
      <c r="Y7" s="374"/>
      <c r="Z7" s="374"/>
    </row>
    <row r="8" spans="1:26" ht="19.5" customHeight="1">
      <c r="A8" s="29"/>
      <c r="B8" s="29"/>
      <c r="C8" s="115"/>
      <c r="D8" s="116"/>
      <c r="E8" s="114" t="s">
        <v>1154</v>
      </c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64"/>
      <c r="T8" s="380"/>
      <c r="U8" s="380"/>
      <c r="V8" s="380"/>
      <c r="W8" s="381"/>
      <c r="X8" s="374"/>
      <c r="Y8" s="374"/>
      <c r="Z8" s="374"/>
    </row>
    <row r="9" spans="1:26" ht="21" customHeight="1">
      <c r="A9" s="29" t="s">
        <v>68</v>
      </c>
      <c r="B9" s="29"/>
      <c r="C9" s="164" t="s">
        <v>645</v>
      </c>
      <c r="D9" s="161"/>
      <c r="E9" s="17" t="s">
        <v>575</v>
      </c>
      <c r="F9" s="338"/>
      <c r="G9" s="338"/>
      <c r="H9" s="338"/>
      <c r="I9" s="338"/>
      <c r="J9" s="338"/>
      <c r="K9" s="338"/>
      <c r="L9" s="360" t="s">
        <v>576</v>
      </c>
      <c r="M9" s="360"/>
      <c r="N9" s="360"/>
      <c r="O9" s="338"/>
      <c r="P9" s="338"/>
      <c r="Q9" s="338"/>
      <c r="R9" s="338"/>
      <c r="S9" s="338"/>
      <c r="T9" s="379"/>
      <c r="U9" s="380"/>
      <c r="V9" s="380"/>
      <c r="W9" s="381"/>
      <c r="X9" s="374"/>
      <c r="Y9" s="374"/>
      <c r="Z9" s="374"/>
    </row>
    <row r="10" spans="1:26" ht="21.75" customHeight="1">
      <c r="A10" s="29" t="s">
        <v>69</v>
      </c>
      <c r="B10" s="29"/>
      <c r="C10" s="160"/>
      <c r="D10" s="161"/>
      <c r="E10" s="18" t="s">
        <v>577</v>
      </c>
      <c r="F10" s="368"/>
      <c r="G10" s="369"/>
      <c r="H10" s="369"/>
      <c r="I10" s="369"/>
      <c r="J10" s="369"/>
      <c r="K10" s="369"/>
      <c r="L10" s="367" t="s">
        <v>578</v>
      </c>
      <c r="M10" s="367"/>
      <c r="N10" s="367"/>
      <c r="O10" s="366"/>
      <c r="P10" s="366"/>
      <c r="Q10" s="366"/>
      <c r="R10" s="366"/>
      <c r="S10" s="366"/>
      <c r="T10" s="379"/>
      <c r="U10" s="380"/>
      <c r="V10" s="380"/>
      <c r="W10" s="381"/>
      <c r="X10" s="374"/>
      <c r="Y10" s="374"/>
      <c r="Z10" s="374"/>
    </row>
    <row r="11" spans="1:26" ht="20.25" customHeight="1">
      <c r="A11" s="28"/>
      <c r="B11" s="28"/>
      <c r="C11" s="160"/>
      <c r="D11" s="161"/>
      <c r="E11" s="19" t="s">
        <v>779</v>
      </c>
      <c r="F11" s="177"/>
      <c r="G11" s="177"/>
      <c r="H11" s="177"/>
      <c r="I11" s="177"/>
      <c r="J11" s="177"/>
      <c r="K11" s="177"/>
      <c r="L11" s="360" t="s">
        <v>571</v>
      </c>
      <c r="M11" s="360"/>
      <c r="N11" s="360"/>
      <c r="O11" s="177"/>
      <c r="P11" s="177"/>
      <c r="Q11" s="177"/>
      <c r="R11" s="177"/>
      <c r="S11" s="177"/>
      <c r="T11" s="379"/>
      <c r="U11" s="380"/>
      <c r="V11" s="380"/>
      <c r="W11" s="381"/>
      <c r="X11" s="374"/>
      <c r="Y11" s="374"/>
      <c r="Z11" s="374"/>
    </row>
    <row r="12" spans="1:26" ht="20.25" customHeight="1">
      <c r="A12" s="28"/>
      <c r="B12" s="28"/>
      <c r="C12" s="160"/>
      <c r="D12" s="161"/>
      <c r="E12" s="157" t="s">
        <v>579</v>
      </c>
      <c r="F12" s="339" t="s">
        <v>580</v>
      </c>
      <c r="G12" s="340"/>
      <c r="H12" s="177" t="s">
        <v>67</v>
      </c>
      <c r="I12" s="177"/>
      <c r="J12" s="177"/>
      <c r="K12" s="112" t="s">
        <v>1136</v>
      </c>
      <c r="L12" s="109" t="s">
        <v>1137</v>
      </c>
      <c r="M12" s="109"/>
      <c r="N12" s="109" t="s">
        <v>1138</v>
      </c>
      <c r="O12" s="30"/>
      <c r="P12" s="109"/>
      <c r="Q12" s="109" t="s">
        <v>979</v>
      </c>
      <c r="R12" s="109"/>
      <c r="S12" s="31"/>
      <c r="T12" s="380"/>
      <c r="U12" s="380"/>
      <c r="V12" s="380"/>
      <c r="W12" s="381"/>
      <c r="X12" s="375"/>
      <c r="Y12" s="375"/>
      <c r="Z12" s="375"/>
    </row>
    <row r="13" spans="1:26" ht="27.75" customHeight="1">
      <c r="A13" s="28">
        <v>0</v>
      </c>
      <c r="B13" s="28"/>
      <c r="C13" s="165"/>
      <c r="D13" s="166"/>
      <c r="E13" s="157"/>
      <c r="F13" s="341" t="s">
        <v>1139</v>
      </c>
      <c r="G13" s="342"/>
      <c r="H13" s="343" t="s">
        <v>1140</v>
      </c>
      <c r="I13" s="343"/>
      <c r="J13" s="343"/>
      <c r="K13" s="113" t="s">
        <v>1141</v>
      </c>
      <c r="L13" s="111" t="s">
        <v>1142</v>
      </c>
      <c r="M13" s="110" t="s">
        <v>1143</v>
      </c>
      <c r="N13" s="111"/>
      <c r="O13" s="110" t="s">
        <v>1144</v>
      </c>
      <c r="P13" s="110"/>
      <c r="Q13" s="110"/>
      <c r="R13" s="110"/>
      <c r="S13" s="32"/>
      <c r="T13" s="372" t="s">
        <v>611</v>
      </c>
      <c r="U13" s="373"/>
      <c r="V13" s="370"/>
      <c r="W13" s="370"/>
      <c r="X13" s="370"/>
      <c r="Y13" s="370"/>
      <c r="Z13" s="371"/>
    </row>
    <row r="14" spans="1:26" ht="19.899999999999999" customHeight="1">
      <c r="A14" s="28">
        <v>6</v>
      </c>
      <c r="B14" s="28"/>
      <c r="C14" s="167" t="s">
        <v>646</v>
      </c>
      <c r="D14" s="168"/>
      <c r="E14" s="33" t="s">
        <v>771</v>
      </c>
      <c r="F14" s="178"/>
      <c r="G14" s="178"/>
      <c r="H14" s="178"/>
      <c r="I14" s="178"/>
      <c r="J14" s="178"/>
      <c r="K14" s="178"/>
      <c r="L14" s="179"/>
      <c r="M14" s="158" t="s">
        <v>647</v>
      </c>
      <c r="N14" s="206"/>
      <c r="O14" s="20"/>
      <c r="P14" s="202" t="s">
        <v>581</v>
      </c>
      <c r="Q14" s="218"/>
      <c r="R14" s="218"/>
      <c r="S14" s="218"/>
      <c r="T14" s="197" t="str">
        <f>IF($A$14=1,Z111,"")</f>
        <v/>
      </c>
      <c r="U14" s="197"/>
      <c r="V14" s="214" t="s">
        <v>629</v>
      </c>
      <c r="W14" s="215"/>
      <c r="X14" s="215"/>
      <c r="Y14" s="210">
        <f ca="1">TODAY()</f>
        <v>46150</v>
      </c>
      <c r="Z14" s="211"/>
    </row>
    <row r="15" spans="1:26" ht="19.899999999999999" customHeight="1">
      <c r="A15" s="28"/>
      <c r="B15" s="28"/>
      <c r="C15" s="169"/>
      <c r="D15" s="170"/>
      <c r="E15" s="34" t="s">
        <v>582</v>
      </c>
      <c r="F15" s="182"/>
      <c r="G15" s="182"/>
      <c r="H15" s="182"/>
      <c r="I15" s="182"/>
      <c r="J15" s="182"/>
      <c r="K15" s="182"/>
      <c r="L15" s="235"/>
      <c r="M15" s="164"/>
      <c r="N15" s="207"/>
      <c r="O15" s="22"/>
      <c r="P15" s="201" t="s">
        <v>583</v>
      </c>
      <c r="Q15" s="201"/>
      <c r="R15" s="201"/>
      <c r="S15" s="201"/>
      <c r="T15" s="195" t="str">
        <f>IF($A$14=2,Z111/2,"")</f>
        <v/>
      </c>
      <c r="U15" s="195"/>
      <c r="V15" s="214"/>
      <c r="W15" s="215"/>
      <c r="X15" s="215"/>
      <c r="Y15" s="210"/>
      <c r="Z15" s="211"/>
    </row>
    <row r="16" spans="1:26" ht="19.899999999999999" customHeight="1">
      <c r="A16" s="28"/>
      <c r="B16" s="28"/>
      <c r="C16" s="169"/>
      <c r="D16" s="170"/>
      <c r="E16" s="33" t="s">
        <v>780</v>
      </c>
      <c r="F16" s="178"/>
      <c r="G16" s="178"/>
      <c r="H16" s="178"/>
      <c r="I16" s="178"/>
      <c r="J16" s="178"/>
      <c r="K16" s="178"/>
      <c r="L16" s="179"/>
      <c r="M16" s="164"/>
      <c r="N16" s="207"/>
      <c r="O16" s="21"/>
      <c r="P16" s="202" t="s">
        <v>584</v>
      </c>
      <c r="Q16" s="202"/>
      <c r="R16" s="202"/>
      <c r="S16" s="202"/>
      <c r="T16" s="196" t="s">
        <v>640</v>
      </c>
      <c r="U16" s="196"/>
      <c r="V16" s="216"/>
      <c r="W16" s="217"/>
      <c r="X16" s="217"/>
      <c r="Y16" s="212"/>
      <c r="Z16" s="213"/>
    </row>
    <row r="17" spans="1:26" ht="19.899999999999999" customHeight="1">
      <c r="A17" s="28"/>
      <c r="B17" s="28"/>
      <c r="C17" s="169"/>
      <c r="D17" s="170"/>
      <c r="E17" s="35" t="s">
        <v>585</v>
      </c>
      <c r="F17" s="178" t="s">
        <v>598</v>
      </c>
      <c r="G17" s="178"/>
      <c r="H17" s="178"/>
      <c r="I17" s="178"/>
      <c r="J17" s="178"/>
      <c r="K17" s="178"/>
      <c r="L17" s="179"/>
      <c r="M17" s="164"/>
      <c r="N17" s="207"/>
      <c r="O17" s="22"/>
      <c r="P17" s="201" t="s">
        <v>16</v>
      </c>
      <c r="Q17" s="201"/>
      <c r="R17" s="201"/>
      <c r="S17" s="201"/>
      <c r="T17" s="195" t="str">
        <f>IF($A$14=4,Z111,"")</f>
        <v/>
      </c>
      <c r="U17" s="195"/>
      <c r="V17" s="350" t="s">
        <v>630</v>
      </c>
      <c r="W17" s="351"/>
      <c r="X17" s="351"/>
      <c r="Y17" s="356">
        <f ca="1">IF(R27="A",WORKDAY(Y14,3),IF(R27="B",WORKDAY(Y14,7), IF(R27="C",WORKDAY(Y14,10),IF(R27="D",WORKDAY(Y14,20),IF(R27="E",WORKDAY(Y14,30),IF(R27="F",WORKDAY(Y14,40),"N/A"))))))</f>
        <v>46155</v>
      </c>
      <c r="Z17" s="357"/>
    </row>
    <row r="18" spans="1:26" ht="21.75" customHeight="1">
      <c r="A18" s="28"/>
      <c r="B18" s="28"/>
      <c r="C18" s="169"/>
      <c r="D18" s="170"/>
      <c r="E18" s="35" t="s">
        <v>781</v>
      </c>
      <c r="F18" s="178" t="str">
        <f>IF(F17="99 POR DEFINIR","PAGO EN PARCIALIDADES O DIFERIDO (PPD)","PAGO EN UNA SOLA EXHIBICION (PUE)")</f>
        <v>PAGO EN PARCIALIDADES O DIFERIDO (PPD)</v>
      </c>
      <c r="G18" s="178"/>
      <c r="H18" s="178"/>
      <c r="I18" s="178"/>
      <c r="J18" s="178"/>
      <c r="K18" s="178"/>
      <c r="L18" s="179"/>
      <c r="M18" s="164"/>
      <c r="N18" s="207"/>
      <c r="O18" s="21"/>
      <c r="P18" s="202" t="s">
        <v>586</v>
      </c>
      <c r="Q18" s="202"/>
      <c r="R18" s="202"/>
      <c r="S18" s="202"/>
      <c r="T18" s="197" t="str">
        <f>IF($A$14=5,Z111,"")</f>
        <v/>
      </c>
      <c r="U18" s="197"/>
      <c r="V18" s="352"/>
      <c r="W18" s="353"/>
      <c r="X18" s="353"/>
      <c r="Y18" s="210"/>
      <c r="Z18" s="211"/>
    </row>
    <row r="19" spans="1:26" ht="19.899999999999999" customHeight="1">
      <c r="A19" s="28" t="b">
        <v>0</v>
      </c>
      <c r="B19" s="28"/>
      <c r="C19" s="169"/>
      <c r="D19" s="170"/>
      <c r="E19" s="35" t="s">
        <v>587</v>
      </c>
      <c r="F19" s="180" t="s">
        <v>602</v>
      </c>
      <c r="G19" s="180"/>
      <c r="H19" s="180"/>
      <c r="I19" s="180"/>
      <c r="J19" s="180"/>
      <c r="K19" s="180"/>
      <c r="L19" s="181"/>
      <c r="M19" s="164"/>
      <c r="N19" s="207"/>
      <c r="O19" s="22"/>
      <c r="P19" s="201" t="s">
        <v>588</v>
      </c>
      <c r="Q19" s="201"/>
      <c r="R19" s="201"/>
      <c r="S19" s="201"/>
      <c r="T19" s="195">
        <f>IF($A$14=6,Z111,"")</f>
        <v>406</v>
      </c>
      <c r="U19" s="195"/>
      <c r="V19" s="354"/>
      <c r="W19" s="355"/>
      <c r="X19" s="355"/>
      <c r="Y19" s="212"/>
      <c r="Z19" s="213"/>
    </row>
    <row r="20" spans="1:26" ht="19.899999999999999" customHeight="1">
      <c r="A20" s="28"/>
      <c r="B20" s="28"/>
      <c r="C20" s="171"/>
      <c r="D20" s="172"/>
      <c r="E20" s="23" t="s">
        <v>770</v>
      </c>
      <c r="F20" s="198" t="s">
        <v>628</v>
      </c>
      <c r="G20" s="198"/>
      <c r="H20" s="198"/>
      <c r="I20" s="199"/>
      <c r="J20" s="200"/>
      <c r="K20" s="200"/>
      <c r="L20" s="200"/>
      <c r="M20" s="200"/>
      <c r="N20" s="200"/>
      <c r="O20" s="203"/>
      <c r="P20" s="203"/>
      <c r="Q20" s="203"/>
      <c r="R20" s="203"/>
      <c r="S20" s="203"/>
      <c r="T20" s="203"/>
      <c r="U20" s="203"/>
      <c r="V20" s="204"/>
      <c r="W20" s="204"/>
      <c r="X20" s="204"/>
      <c r="Y20" s="204"/>
      <c r="Z20" s="205"/>
    </row>
    <row r="21" spans="1:26" ht="18" customHeight="1">
      <c r="A21" s="28" t="b">
        <v>0</v>
      </c>
      <c r="B21" s="28"/>
      <c r="C21" s="167" t="s">
        <v>782</v>
      </c>
      <c r="D21" s="168"/>
      <c r="E21" s="24"/>
      <c r="F21" s="190" t="s">
        <v>642</v>
      </c>
      <c r="G21" s="191"/>
      <c r="H21" s="191"/>
      <c r="I21" s="191"/>
      <c r="J21" s="193" t="s">
        <v>637</v>
      </c>
      <c r="K21" s="194"/>
      <c r="L21" s="194"/>
      <c r="M21" s="194"/>
      <c r="N21" s="208"/>
      <c r="O21" s="208"/>
      <c r="P21" s="208"/>
      <c r="Q21" s="208"/>
      <c r="R21" s="208"/>
      <c r="S21" s="209"/>
      <c r="T21" s="383"/>
      <c r="U21" s="219" t="s">
        <v>772</v>
      </c>
      <c r="V21" s="219"/>
      <c r="W21" s="219"/>
      <c r="X21" s="219"/>
      <c r="Y21" s="219"/>
      <c r="Z21" s="220"/>
    </row>
    <row r="22" spans="1:26" ht="15.75" customHeight="1">
      <c r="A22" s="28" t="b">
        <v>0</v>
      </c>
      <c r="B22" s="28"/>
      <c r="C22" s="169"/>
      <c r="D22" s="189"/>
      <c r="E22" s="25" t="s">
        <v>589</v>
      </c>
      <c r="F22" s="182" t="str">
        <f>IF($A$21,F9,"")</f>
        <v/>
      </c>
      <c r="G22" s="182"/>
      <c r="H22" s="182"/>
      <c r="I22" s="182"/>
      <c r="J22" s="182"/>
      <c r="K22" s="182"/>
      <c r="L22" s="177" t="s">
        <v>590</v>
      </c>
      <c r="M22" s="177"/>
      <c r="N22" s="177"/>
      <c r="O22" s="182" t="str">
        <f>IF($A$21,F3,"")</f>
        <v/>
      </c>
      <c r="P22" s="182"/>
      <c r="Q22" s="182"/>
      <c r="R22" s="182"/>
      <c r="S22" s="182"/>
      <c r="T22" s="384"/>
      <c r="U22" s="221"/>
      <c r="V22" s="221"/>
      <c r="W22" s="221"/>
      <c r="X22" s="221"/>
      <c r="Y22" s="221"/>
      <c r="Z22" s="222"/>
    </row>
    <row r="23" spans="1:26" ht="15.75" customHeight="1">
      <c r="A23" s="28"/>
      <c r="B23" s="28"/>
      <c r="C23" s="169"/>
      <c r="D23" s="189"/>
      <c r="E23" s="25" t="s">
        <v>779</v>
      </c>
      <c r="F23" s="178" t="str">
        <f>IF($A$21,F11,"")</f>
        <v/>
      </c>
      <c r="G23" s="178"/>
      <c r="H23" s="178"/>
      <c r="I23" s="178"/>
      <c r="J23" s="178"/>
      <c r="K23" s="178"/>
      <c r="L23" s="177" t="s">
        <v>571</v>
      </c>
      <c r="M23" s="177"/>
      <c r="N23" s="177"/>
      <c r="O23" s="178" t="str">
        <f>IF($A$21,O11,"")</f>
        <v/>
      </c>
      <c r="P23" s="178"/>
      <c r="Q23" s="178"/>
      <c r="R23" s="178"/>
      <c r="S23" s="178"/>
      <c r="T23" s="334"/>
      <c r="U23" s="335" t="s">
        <v>603</v>
      </c>
      <c r="V23" s="335"/>
      <c r="W23" s="336"/>
      <c r="X23" s="385" t="s">
        <v>591</v>
      </c>
      <c r="Y23" s="386"/>
      <c r="Z23" s="387"/>
    </row>
    <row r="24" spans="1:26" ht="15" customHeight="1">
      <c r="A24" s="28"/>
      <c r="B24" s="28"/>
      <c r="C24" s="169"/>
      <c r="D24" s="189"/>
      <c r="E24" s="25" t="s">
        <v>777</v>
      </c>
      <c r="F24" s="237" t="str">
        <f>IF($A$21,F4,"")</f>
        <v/>
      </c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334"/>
      <c r="U24" s="335"/>
      <c r="V24" s="335"/>
      <c r="W24" s="336"/>
      <c r="X24" s="223"/>
      <c r="Y24" s="224"/>
      <c r="Z24" s="225"/>
    </row>
    <row r="25" spans="1:26" ht="15.75" customHeight="1">
      <c r="A25" s="28"/>
      <c r="B25" s="28"/>
      <c r="C25" s="169"/>
      <c r="D25" s="189"/>
      <c r="E25" s="25" t="s">
        <v>9</v>
      </c>
      <c r="F25" s="176" t="str">
        <f>IF($A$21,F5,"")</f>
        <v/>
      </c>
      <c r="G25" s="176"/>
      <c r="H25" s="176"/>
      <c r="I25" s="176"/>
      <c r="J25" s="176"/>
      <c r="K25" s="176"/>
      <c r="L25" s="177" t="s">
        <v>778</v>
      </c>
      <c r="M25" s="177"/>
      <c r="N25" s="177"/>
      <c r="O25" s="192" t="str">
        <f>IF($A$21,O5,"")</f>
        <v/>
      </c>
      <c r="P25" s="192"/>
      <c r="Q25" s="192"/>
      <c r="R25" s="192"/>
      <c r="S25" s="192"/>
      <c r="T25" s="334"/>
      <c r="U25" s="335"/>
      <c r="V25" s="335"/>
      <c r="W25" s="336"/>
      <c r="X25" s="226"/>
      <c r="Y25" s="227"/>
      <c r="Z25" s="228"/>
    </row>
    <row r="26" spans="1:26" ht="15.75" customHeight="1">
      <c r="A26" s="28" t="b">
        <v>0</v>
      </c>
      <c r="B26" s="28"/>
      <c r="C26" s="169"/>
      <c r="D26" s="189"/>
      <c r="E26" s="25" t="s">
        <v>572</v>
      </c>
      <c r="F26" s="236" t="str">
        <f>IF($A$21,F6,"")</f>
        <v/>
      </c>
      <c r="G26" s="236"/>
      <c r="H26" s="236"/>
      <c r="I26" s="236"/>
      <c r="J26" s="236"/>
      <c r="K26" s="236"/>
      <c r="L26" s="177" t="s">
        <v>3</v>
      </c>
      <c r="M26" s="177"/>
      <c r="N26" s="177"/>
      <c r="O26" s="192" t="str">
        <f>IF($A$21,O6,"")</f>
        <v/>
      </c>
      <c r="P26" s="192"/>
      <c r="Q26" s="192"/>
      <c r="R26" s="192"/>
      <c r="S26" s="192"/>
      <c r="T26" s="334"/>
      <c r="U26" s="335"/>
      <c r="V26" s="335"/>
      <c r="W26" s="336"/>
      <c r="X26" s="229"/>
      <c r="Y26" s="230"/>
      <c r="Z26" s="231"/>
    </row>
    <row r="27" spans="1:26" ht="17.25" customHeight="1">
      <c r="A27" s="28"/>
      <c r="B27" s="28"/>
      <c r="C27" s="169"/>
      <c r="D27" s="170"/>
      <c r="E27" s="173" t="s">
        <v>773</v>
      </c>
      <c r="F27" s="337" t="s">
        <v>592</v>
      </c>
      <c r="G27" s="337"/>
      <c r="H27" s="337"/>
      <c r="I27" s="337"/>
      <c r="J27" s="337"/>
      <c r="K27" s="337"/>
      <c r="L27" s="337"/>
      <c r="M27" s="337"/>
      <c r="N27" s="288"/>
      <c r="O27" s="238" t="s">
        <v>783</v>
      </c>
      <c r="P27" s="239"/>
      <c r="Q27" s="239"/>
      <c r="R27" s="183" t="s">
        <v>11</v>
      </c>
      <c r="S27" s="184"/>
      <c r="T27" s="328" t="s">
        <v>631</v>
      </c>
      <c r="U27" s="329"/>
      <c r="V27" s="329"/>
      <c r="W27" s="329"/>
      <c r="X27" s="329"/>
      <c r="Y27" s="322" t="str">
        <f>IF(A26,IF(SUMIF(C32:C46,"X",D32:D46)+SUMIF(C64:C78,"X",D64:D78)+SUMIF(C48:C62,"X",D48:D62)+SUMIF(C80:C94,"X",D80:D94)&gt;0,WORKDAY(Y14,7),WORKDAY(Y14,3)),"N/A")</f>
        <v>N/A</v>
      </c>
      <c r="Z27" s="323"/>
    </row>
    <row r="28" spans="1:26" ht="16.5" customHeight="1">
      <c r="A28" s="28"/>
      <c r="B28" s="28"/>
      <c r="C28" s="169"/>
      <c r="D28" s="170"/>
      <c r="E28" s="174"/>
      <c r="F28" s="180"/>
      <c r="G28" s="180"/>
      <c r="H28" s="180"/>
      <c r="I28" s="180"/>
      <c r="J28" s="180"/>
      <c r="K28" s="180"/>
      <c r="L28" s="180"/>
      <c r="M28" s="180"/>
      <c r="N28" s="181"/>
      <c r="O28" s="240"/>
      <c r="P28" s="241"/>
      <c r="Q28" s="241"/>
      <c r="R28" s="185"/>
      <c r="S28" s="186"/>
      <c r="T28" s="330"/>
      <c r="U28" s="331"/>
      <c r="V28" s="331"/>
      <c r="W28" s="331"/>
      <c r="X28" s="331"/>
      <c r="Y28" s="324"/>
      <c r="Z28" s="325"/>
    </row>
    <row r="29" spans="1:26" ht="19.5" customHeight="1">
      <c r="A29" s="28"/>
      <c r="B29" s="28"/>
      <c r="C29" s="171"/>
      <c r="D29" s="172"/>
      <c r="E29" s="175"/>
      <c r="F29" s="182"/>
      <c r="G29" s="182"/>
      <c r="H29" s="182"/>
      <c r="I29" s="182"/>
      <c r="J29" s="182"/>
      <c r="K29" s="182"/>
      <c r="L29" s="182"/>
      <c r="M29" s="182"/>
      <c r="N29" s="235"/>
      <c r="O29" s="242"/>
      <c r="P29" s="243"/>
      <c r="Q29" s="243"/>
      <c r="R29" s="187"/>
      <c r="S29" s="188"/>
      <c r="T29" s="332"/>
      <c r="U29" s="333"/>
      <c r="V29" s="333"/>
      <c r="W29" s="333"/>
      <c r="X29" s="333"/>
      <c r="Y29" s="326"/>
      <c r="Z29" s="327"/>
    </row>
    <row r="30" spans="1:26" ht="4.1500000000000004" customHeight="1">
      <c r="C30" s="27"/>
    </row>
    <row r="31" spans="1:26" ht="41.25" customHeight="1">
      <c r="B31" s="43" t="s">
        <v>1792</v>
      </c>
      <c r="C31" s="43" t="s">
        <v>23</v>
      </c>
      <c r="D31" s="43" t="s">
        <v>7</v>
      </c>
      <c r="E31" s="43" t="s">
        <v>25</v>
      </c>
      <c r="F31" s="156" t="s">
        <v>784</v>
      </c>
      <c r="G31" s="156"/>
      <c r="H31" s="156"/>
      <c r="I31" s="156"/>
      <c r="J31" s="156" t="s">
        <v>26</v>
      </c>
      <c r="K31" s="156"/>
      <c r="L31" s="43" t="s">
        <v>66</v>
      </c>
      <c r="M31" s="43" t="s">
        <v>619</v>
      </c>
      <c r="N31" s="137" t="s">
        <v>618</v>
      </c>
      <c r="O31" s="137" t="s">
        <v>617</v>
      </c>
      <c r="P31" s="43" t="s">
        <v>616</v>
      </c>
      <c r="Q31" s="43" t="s">
        <v>615</v>
      </c>
      <c r="R31" s="43" t="s">
        <v>614</v>
      </c>
      <c r="S31" s="43" t="s">
        <v>1535</v>
      </c>
      <c r="T31" s="43" t="s">
        <v>1536</v>
      </c>
      <c r="U31" s="43" t="s">
        <v>24</v>
      </c>
      <c r="V31" s="43" t="s">
        <v>24</v>
      </c>
      <c r="W31" s="43" t="s">
        <v>24</v>
      </c>
      <c r="X31" s="365" t="s">
        <v>8</v>
      </c>
      <c r="Y31" s="365"/>
      <c r="Z31" s="44" t="s">
        <v>0</v>
      </c>
    </row>
    <row r="32" spans="1:26" ht="23.25" customHeight="1">
      <c r="A32" s="27"/>
      <c r="B32" s="142"/>
      <c r="C32" s="97"/>
      <c r="D32" s="39">
        <f t="shared" ref="D32:D46" si="0">SUM(M32:W32)</f>
        <v>0</v>
      </c>
      <c r="E32" s="40"/>
      <c r="F32" s="155"/>
      <c r="G32" s="155"/>
      <c r="H32" s="155"/>
      <c r="I32" s="155"/>
      <c r="J32" s="155"/>
      <c r="K32" s="155"/>
      <c r="L32" s="94" t="str">
        <f>IFERROR(IF(C32="X",VLOOKUP(CONCATENATE(E32,"_",F32,"_",J32),Hoja2!$D$3:$F$312,3,0),VLOOKUP(CONCATENATE(E32,"_",F32,"_",J32),Hoja2!$D$3:$F$312,2,0)),"")</f>
        <v/>
      </c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152">
        <v>0</v>
      </c>
      <c r="Y32" s="153"/>
      <c r="Z32" s="41">
        <f t="shared" ref="Z32:Z41" si="1">X32*D32</f>
        <v>0</v>
      </c>
    </row>
    <row r="33" spans="1:26" ht="23.25" customHeight="1">
      <c r="A33" s="27"/>
      <c r="B33" s="142"/>
      <c r="C33" s="97"/>
      <c r="D33" s="39">
        <f t="shared" si="0"/>
        <v>0</v>
      </c>
      <c r="E33" s="40"/>
      <c r="F33" s="155"/>
      <c r="G33" s="155"/>
      <c r="H33" s="155"/>
      <c r="I33" s="155"/>
      <c r="J33" s="155"/>
      <c r="K33" s="155"/>
      <c r="L33" s="94" t="str">
        <f>IFERROR(IF(C33="X",VLOOKUP(CONCATENATE(E33,"_",F33,"_",J33),Hoja2!$D$3:$F$312,3,0),VLOOKUP(CONCATENATE(E33,"_",F33,"_",J33),Hoja2!$D$3:$F$312,2,0)),"")</f>
        <v/>
      </c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152">
        <v>0</v>
      </c>
      <c r="Y33" s="153"/>
      <c r="Z33" s="41">
        <f t="shared" si="1"/>
        <v>0</v>
      </c>
    </row>
    <row r="34" spans="1:26" ht="23.25" customHeight="1">
      <c r="A34" s="27"/>
      <c r="B34" s="142"/>
      <c r="C34" s="97"/>
      <c r="D34" s="39">
        <f t="shared" si="0"/>
        <v>0</v>
      </c>
      <c r="E34" s="40"/>
      <c r="F34" s="155"/>
      <c r="G34" s="155"/>
      <c r="H34" s="155"/>
      <c r="I34" s="155"/>
      <c r="J34" s="155"/>
      <c r="K34" s="155"/>
      <c r="L34" s="94" t="str">
        <f>IFERROR(IF(C34="X",VLOOKUP(CONCATENATE(E34,"_",F34,"_",J34),Hoja2!$D$3:$F$312,3,0),VLOOKUP(CONCATENATE(E34,"_",F34,"_",J34),Hoja2!$D$3:$F$312,2,0)),"")</f>
        <v/>
      </c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152">
        <v>0</v>
      </c>
      <c r="Y34" s="153"/>
      <c r="Z34" s="41">
        <f t="shared" si="1"/>
        <v>0</v>
      </c>
    </row>
    <row r="35" spans="1:26" ht="23.25" customHeight="1">
      <c r="A35" s="27"/>
      <c r="B35" s="142"/>
      <c r="C35" s="97"/>
      <c r="D35" s="39">
        <f t="shared" si="0"/>
        <v>0</v>
      </c>
      <c r="E35" s="40"/>
      <c r="F35" s="155"/>
      <c r="G35" s="155"/>
      <c r="H35" s="155"/>
      <c r="I35" s="155"/>
      <c r="J35" s="155"/>
      <c r="K35" s="155"/>
      <c r="L35" s="94" t="str">
        <f>IFERROR(IF(C35="X",VLOOKUP(CONCATENATE(E35,"_",F35,"_",J35),Hoja2!$D$3:$F$312,3,0),VLOOKUP(CONCATENATE(E35,"_",F35,"_",J35),Hoja2!$D$3:$F$312,2,0)),"")</f>
        <v/>
      </c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152">
        <v>0</v>
      </c>
      <c r="Y35" s="153"/>
      <c r="Z35" s="41">
        <f t="shared" si="1"/>
        <v>0</v>
      </c>
    </row>
    <row r="36" spans="1:26" ht="23.25" customHeight="1">
      <c r="A36" s="27"/>
      <c r="B36" s="142"/>
      <c r="C36" s="97"/>
      <c r="D36" s="39">
        <f t="shared" si="0"/>
        <v>0</v>
      </c>
      <c r="E36" s="40"/>
      <c r="F36" s="155"/>
      <c r="G36" s="155"/>
      <c r="H36" s="155"/>
      <c r="I36" s="155"/>
      <c r="J36" s="155"/>
      <c r="K36" s="155"/>
      <c r="L36" s="94" t="str">
        <f>IFERROR(IF(C36="X",VLOOKUP(CONCATENATE(E36,"_",F36,"_",J36),Hoja2!$D$3:$F$312,3,0),VLOOKUP(CONCATENATE(E36,"_",F36,"_",J36),Hoja2!$D$3:$F$312,2,0)),"")</f>
        <v/>
      </c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152">
        <v>0</v>
      </c>
      <c r="Y36" s="153"/>
      <c r="Z36" s="41">
        <f t="shared" si="1"/>
        <v>0</v>
      </c>
    </row>
    <row r="37" spans="1:26" ht="23.25" hidden="1" customHeight="1">
      <c r="A37" s="27"/>
      <c r="B37" s="142"/>
      <c r="C37" s="97"/>
      <c r="D37" s="39">
        <f t="shared" si="0"/>
        <v>0</v>
      </c>
      <c r="E37" s="40"/>
      <c r="F37" s="155"/>
      <c r="G37" s="155"/>
      <c r="H37" s="155"/>
      <c r="I37" s="155"/>
      <c r="J37" s="155"/>
      <c r="K37" s="155"/>
      <c r="L37" s="94" t="str">
        <f>IFERROR(IF(C37="X",VLOOKUP(CONCATENATE(E37,"_",F37,"_",J37),Hoja2!$D$3:$F$312,3,0),VLOOKUP(CONCATENATE(E37,"_",F37,"_",J37),Hoja2!$D$3:$F$312,2,0)),"")</f>
        <v/>
      </c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152">
        <v>0</v>
      </c>
      <c r="Y37" s="153"/>
      <c r="Z37" s="41">
        <f t="shared" si="1"/>
        <v>0</v>
      </c>
    </row>
    <row r="38" spans="1:26" ht="23.25" hidden="1" customHeight="1">
      <c r="A38" s="27"/>
      <c r="B38" s="142"/>
      <c r="C38" s="97"/>
      <c r="D38" s="39">
        <f t="shared" si="0"/>
        <v>0</v>
      </c>
      <c r="E38" s="40"/>
      <c r="F38" s="155"/>
      <c r="G38" s="155"/>
      <c r="H38" s="155"/>
      <c r="I38" s="155"/>
      <c r="J38" s="155"/>
      <c r="K38" s="155"/>
      <c r="L38" s="94" t="str">
        <f>IFERROR(IF(C38="X",VLOOKUP(CONCATENATE(E38,"_",F38,"_",J38),Hoja2!$D$3:$F$312,3,0),VLOOKUP(CONCATENATE(E38,"_",F38,"_",J38),Hoja2!$D$3:$F$312,2,0)),"")</f>
        <v/>
      </c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152">
        <v>0</v>
      </c>
      <c r="Y38" s="153"/>
      <c r="Z38" s="41">
        <f t="shared" si="1"/>
        <v>0</v>
      </c>
    </row>
    <row r="39" spans="1:26" ht="23.25" hidden="1" customHeight="1">
      <c r="A39" s="27"/>
      <c r="B39" s="142"/>
      <c r="C39" s="97"/>
      <c r="D39" s="39">
        <f t="shared" si="0"/>
        <v>0</v>
      </c>
      <c r="E39" s="40"/>
      <c r="F39" s="155"/>
      <c r="G39" s="155"/>
      <c r="H39" s="155"/>
      <c r="I39" s="155"/>
      <c r="J39" s="155"/>
      <c r="K39" s="155"/>
      <c r="L39" s="94" t="str">
        <f>IFERROR(IF(C39="X",VLOOKUP(CONCATENATE(E39,"_",F39,"_",J39),Hoja2!$D$3:$F$312,3,0),VLOOKUP(CONCATENATE(E39,"_",F39,"_",J39),Hoja2!$D$3:$F$312,2,0)),"")</f>
        <v/>
      </c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152">
        <v>0</v>
      </c>
      <c r="Y39" s="153"/>
      <c r="Z39" s="41">
        <f t="shared" si="1"/>
        <v>0</v>
      </c>
    </row>
    <row r="40" spans="1:26" ht="23.25" hidden="1" customHeight="1">
      <c r="A40" s="27"/>
      <c r="B40" s="142"/>
      <c r="C40" s="97"/>
      <c r="D40" s="39">
        <f t="shared" si="0"/>
        <v>0</v>
      </c>
      <c r="E40" s="40"/>
      <c r="F40" s="155"/>
      <c r="G40" s="155"/>
      <c r="H40" s="155"/>
      <c r="I40" s="155"/>
      <c r="J40" s="155"/>
      <c r="K40" s="155"/>
      <c r="L40" s="94" t="str">
        <f>IFERROR(IF(C40="X",VLOOKUP(CONCATENATE(E40,"_",F40,"_",J40),Hoja2!$D$3:$F$312,3,0),VLOOKUP(CONCATENATE(E40,"_",F40,"_",J40),Hoja2!$D$3:$F$312,2,0)),"")</f>
        <v/>
      </c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152">
        <v>0</v>
      </c>
      <c r="Y40" s="153"/>
      <c r="Z40" s="41">
        <f t="shared" si="1"/>
        <v>0</v>
      </c>
    </row>
    <row r="41" spans="1:26" ht="23.25" hidden="1" customHeight="1">
      <c r="A41" s="27"/>
      <c r="B41" s="142"/>
      <c r="C41" s="97"/>
      <c r="D41" s="39">
        <f t="shared" si="0"/>
        <v>0</v>
      </c>
      <c r="E41" s="40"/>
      <c r="F41" s="155"/>
      <c r="G41" s="155"/>
      <c r="H41" s="155"/>
      <c r="I41" s="155"/>
      <c r="J41" s="155"/>
      <c r="K41" s="155"/>
      <c r="L41" s="94" t="str">
        <f>IFERROR(IF(C41="X",VLOOKUP(CONCATENATE(E41,"_",F41,"_",J41),Hoja2!$D$3:$F$312,3,0),VLOOKUP(CONCATENATE(E41,"_",F41,"_",J41),Hoja2!$D$3:$F$312,2,0)),"")</f>
        <v/>
      </c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152">
        <v>0</v>
      </c>
      <c r="Y41" s="153"/>
      <c r="Z41" s="41">
        <f t="shared" si="1"/>
        <v>0</v>
      </c>
    </row>
    <row r="42" spans="1:26" ht="23.25" hidden="1" customHeight="1">
      <c r="A42" s="27"/>
      <c r="B42" s="142"/>
      <c r="C42" s="97"/>
      <c r="D42" s="39">
        <f t="shared" si="0"/>
        <v>0</v>
      </c>
      <c r="E42" s="40"/>
      <c r="F42" s="155"/>
      <c r="G42" s="155"/>
      <c r="H42" s="155"/>
      <c r="I42" s="155"/>
      <c r="J42" s="155"/>
      <c r="K42" s="155"/>
      <c r="L42" s="94" t="str">
        <f>IFERROR(IF(C42="X",VLOOKUP(CONCATENATE(E42,"_",F42,"_",J42),Hoja2!$D$3:$F$312,3,0),VLOOKUP(CONCATENATE(E42,"_",F42,"_",J42),Hoja2!$D$3:$F$312,2,0)),"")</f>
        <v/>
      </c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152">
        <v>0</v>
      </c>
      <c r="Y42" s="153"/>
      <c r="Z42" s="41">
        <f>D42*X42</f>
        <v>0</v>
      </c>
    </row>
    <row r="43" spans="1:26" ht="23.25" hidden="1" customHeight="1">
      <c r="A43" s="27"/>
      <c r="B43" s="142"/>
      <c r="C43" s="97"/>
      <c r="D43" s="39">
        <f t="shared" si="0"/>
        <v>0</v>
      </c>
      <c r="E43" s="40"/>
      <c r="F43" s="155"/>
      <c r="G43" s="155"/>
      <c r="H43" s="155"/>
      <c r="I43" s="155"/>
      <c r="J43" s="155"/>
      <c r="K43" s="155"/>
      <c r="L43" s="94" t="str">
        <f>IFERROR(IF(C43="X",VLOOKUP(CONCATENATE(E43,"_",F43,"_",J43),Hoja2!$D$3:$F$312,3,0),VLOOKUP(CONCATENATE(E43,"_",F43,"_",J43),Hoja2!$D$3:$F$312,2,0)),"")</f>
        <v/>
      </c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152">
        <v>0</v>
      </c>
      <c r="Y43" s="153"/>
      <c r="Z43" s="41">
        <f>D43*X43</f>
        <v>0</v>
      </c>
    </row>
    <row r="44" spans="1:26" ht="23.25" hidden="1" customHeight="1">
      <c r="A44" s="27"/>
      <c r="B44" s="142"/>
      <c r="C44" s="97"/>
      <c r="D44" s="39">
        <f t="shared" si="0"/>
        <v>0</v>
      </c>
      <c r="E44" s="40"/>
      <c r="F44" s="155"/>
      <c r="G44" s="155"/>
      <c r="H44" s="155"/>
      <c r="I44" s="155"/>
      <c r="J44" s="155"/>
      <c r="K44" s="155"/>
      <c r="L44" s="94" t="str">
        <f>IFERROR(IF(C44="X",VLOOKUP(CONCATENATE(E44,"_",F44,"_",J44),Hoja2!$D$3:$F$312,3,0),VLOOKUP(CONCATENATE(E44,"_",F44,"_",J44),Hoja2!$D$3:$F$312,2,0)),"")</f>
        <v/>
      </c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152">
        <v>0</v>
      </c>
      <c r="Y44" s="153"/>
      <c r="Z44" s="41">
        <f>D44*X44</f>
        <v>0</v>
      </c>
    </row>
    <row r="45" spans="1:26" ht="23.25" hidden="1" customHeight="1">
      <c r="A45" s="27"/>
      <c r="B45" s="142"/>
      <c r="C45" s="97"/>
      <c r="D45" s="39">
        <f t="shared" si="0"/>
        <v>0</v>
      </c>
      <c r="E45" s="40"/>
      <c r="F45" s="155"/>
      <c r="G45" s="155"/>
      <c r="H45" s="155"/>
      <c r="I45" s="155"/>
      <c r="J45" s="155"/>
      <c r="K45" s="155"/>
      <c r="L45" s="94" t="str">
        <f>IFERROR(IF(C45="X",VLOOKUP(CONCATENATE(E45,"_",F45,"_",J45),Hoja2!$D$3:$F$312,3,0),VLOOKUP(CONCATENATE(E45,"_",F45,"_",J45),Hoja2!$D$3:$F$312,2,0)),"")</f>
        <v/>
      </c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152">
        <v>0</v>
      </c>
      <c r="Y45" s="153"/>
      <c r="Z45" s="41">
        <f>D45*X45</f>
        <v>0</v>
      </c>
    </row>
    <row r="46" spans="1:26" ht="23.25" hidden="1" customHeight="1">
      <c r="A46" s="27"/>
      <c r="B46" s="142"/>
      <c r="C46" s="97"/>
      <c r="D46" s="39">
        <f t="shared" si="0"/>
        <v>0</v>
      </c>
      <c r="E46" s="40"/>
      <c r="F46" s="155"/>
      <c r="G46" s="155"/>
      <c r="H46" s="155"/>
      <c r="I46" s="155"/>
      <c r="J46" s="155"/>
      <c r="K46" s="155"/>
      <c r="L46" s="94" t="str">
        <f>IFERROR(IF(C46="X",VLOOKUP(CONCATENATE(E46,"_",F46,"_",J46),Hoja2!$D$3:$F$312,3,0),VLOOKUP(CONCATENATE(E46,"_",F46,"_",J46),Hoja2!$D$3:$F$312,2,0)),"")</f>
        <v/>
      </c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152">
        <v>0</v>
      </c>
      <c r="Y46" s="153"/>
      <c r="Z46" s="41">
        <f>D46*X46</f>
        <v>0</v>
      </c>
    </row>
    <row r="47" spans="1:26" ht="42" customHeight="1">
      <c r="A47" s="27"/>
      <c r="B47" s="142"/>
      <c r="C47" s="43" t="s">
        <v>23</v>
      </c>
      <c r="D47" s="43" t="s">
        <v>7</v>
      </c>
      <c r="E47" s="43" t="s">
        <v>25</v>
      </c>
      <c r="F47" s="156" t="s">
        <v>784</v>
      </c>
      <c r="G47" s="156"/>
      <c r="H47" s="156"/>
      <c r="I47" s="156"/>
      <c r="J47" s="156" t="s">
        <v>26</v>
      </c>
      <c r="K47" s="156"/>
      <c r="L47" s="43" t="s">
        <v>66</v>
      </c>
      <c r="M47" s="45">
        <v>28</v>
      </c>
      <c r="N47" s="45">
        <v>30</v>
      </c>
      <c r="O47" s="45">
        <v>32</v>
      </c>
      <c r="P47" s="45">
        <v>34</v>
      </c>
      <c r="Q47" s="45">
        <v>36</v>
      </c>
      <c r="R47" s="45">
        <v>38</v>
      </c>
      <c r="S47" s="45">
        <v>40</v>
      </c>
      <c r="T47" s="45">
        <v>42</v>
      </c>
      <c r="U47" s="45">
        <v>44</v>
      </c>
      <c r="V47" s="45">
        <v>46</v>
      </c>
      <c r="W47" s="45">
        <v>48</v>
      </c>
      <c r="X47" s="365" t="s">
        <v>8</v>
      </c>
      <c r="Y47" s="365"/>
      <c r="Z47" s="44" t="s">
        <v>0</v>
      </c>
    </row>
    <row r="48" spans="1:26" ht="23.25" customHeight="1">
      <c r="A48" s="27"/>
      <c r="B48" s="142"/>
      <c r="C48" s="97"/>
      <c r="D48" s="39">
        <f t="shared" ref="D48:D62" si="2">SUM(M48:W48)</f>
        <v>0</v>
      </c>
      <c r="E48" s="40"/>
      <c r="F48" s="155"/>
      <c r="G48" s="155"/>
      <c r="H48" s="155"/>
      <c r="I48" s="155"/>
      <c r="J48" s="155"/>
      <c r="K48" s="155"/>
      <c r="L48" s="94" t="str">
        <f>IFERROR(IF(C48="X",VLOOKUP(CONCATENATE(E48,"_",F48,"_",J48),Hoja2!$D$316:$F$341,3,0),VLOOKUP(CONCATENATE(E48,"_",F48,"_",J48),Hoja2!$D$316:$F$341,2,0)),"")</f>
        <v/>
      </c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152">
        <v>0</v>
      </c>
      <c r="Y48" s="153"/>
      <c r="Z48" s="41">
        <f t="shared" ref="Z48:Z62" si="3">D48*X48</f>
        <v>0</v>
      </c>
    </row>
    <row r="49" spans="1:26" ht="23.25" customHeight="1">
      <c r="A49" s="27"/>
      <c r="B49" s="142"/>
      <c r="C49" s="97"/>
      <c r="D49" s="39">
        <f t="shared" si="2"/>
        <v>0</v>
      </c>
      <c r="E49" s="40"/>
      <c r="F49" s="155"/>
      <c r="G49" s="155"/>
      <c r="H49" s="155"/>
      <c r="I49" s="155"/>
      <c r="J49" s="155"/>
      <c r="K49" s="155"/>
      <c r="L49" s="94" t="str">
        <f>IFERROR(IF(C49="X",VLOOKUP(CONCATENATE(E49,"_",F49,"_",J49),Hoja2!$D$316:$F$341,3,0),VLOOKUP(CONCATENATE(E49,"_",F49,"_",J49),Hoja2!$D$316:$F$341,2,0)),"")</f>
        <v/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152">
        <v>0</v>
      </c>
      <c r="Y49" s="153"/>
      <c r="Z49" s="41">
        <f t="shared" si="3"/>
        <v>0</v>
      </c>
    </row>
    <row r="50" spans="1:26" ht="23.25" customHeight="1">
      <c r="A50" s="27"/>
      <c r="B50" s="142"/>
      <c r="C50" s="97"/>
      <c r="D50" s="39">
        <f t="shared" si="2"/>
        <v>0</v>
      </c>
      <c r="E50" s="40"/>
      <c r="F50" s="155"/>
      <c r="G50" s="155"/>
      <c r="H50" s="155"/>
      <c r="I50" s="155"/>
      <c r="J50" s="155"/>
      <c r="K50" s="155"/>
      <c r="L50" s="94" t="str">
        <f>IFERROR(IF(C50="X",VLOOKUP(CONCATENATE(E50,"_",F50,"_",J50),Hoja2!$D$316:$F$341,3,0),VLOOKUP(CONCATENATE(E50,"_",F50,"_",J50),Hoja2!$D$316:$F$341,2,0)),"")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152">
        <v>0</v>
      </c>
      <c r="Y50" s="153"/>
      <c r="Z50" s="41">
        <f t="shared" si="3"/>
        <v>0</v>
      </c>
    </row>
    <row r="51" spans="1:26" ht="23.25" customHeight="1">
      <c r="A51" s="27"/>
      <c r="B51" s="142"/>
      <c r="C51" s="97"/>
      <c r="D51" s="39">
        <f t="shared" si="2"/>
        <v>0</v>
      </c>
      <c r="E51" s="40"/>
      <c r="F51" s="155"/>
      <c r="G51" s="155"/>
      <c r="H51" s="155"/>
      <c r="I51" s="155"/>
      <c r="J51" s="155"/>
      <c r="K51" s="155"/>
      <c r="L51" s="94" t="str">
        <f>IFERROR(IF(C51="X",VLOOKUP(CONCATENATE(E51,"_",F51,"_",J51),Hoja2!$D$316:$F$341,3,0),VLOOKUP(CONCATENATE(E51,"_",F51,"_",J51),Hoja2!$D$316:$F$341,2,0)),"")</f>
        <v/>
      </c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152">
        <v>0</v>
      </c>
      <c r="Y51" s="153"/>
      <c r="Z51" s="41">
        <f t="shared" si="3"/>
        <v>0</v>
      </c>
    </row>
    <row r="52" spans="1:26" ht="23.25" customHeight="1">
      <c r="A52" s="27"/>
      <c r="B52" s="142"/>
      <c r="C52" s="97"/>
      <c r="D52" s="39">
        <f t="shared" si="2"/>
        <v>0</v>
      </c>
      <c r="E52" s="40"/>
      <c r="F52" s="155"/>
      <c r="G52" s="155"/>
      <c r="H52" s="155"/>
      <c r="I52" s="155"/>
      <c r="J52" s="155"/>
      <c r="K52" s="155"/>
      <c r="L52" s="94" t="str">
        <f>IFERROR(IF(C52="X",VLOOKUP(CONCATENATE(E52,"_",F52,"_",J52),Hoja2!$D$316:$F$341,3,0),VLOOKUP(CONCATENATE(E52,"_",F52,"_",J52),Hoja2!$D$316:$F$341,2,0)),"")</f>
        <v/>
      </c>
      <c r="M52" s="40"/>
      <c r="N52" s="40"/>
      <c r="O52" s="40"/>
      <c r="P52" s="136"/>
      <c r="Q52" s="136"/>
      <c r="R52" s="40"/>
      <c r="S52" s="40"/>
      <c r="T52" s="40"/>
      <c r="U52" s="40"/>
      <c r="V52" s="40"/>
      <c r="W52" s="40"/>
      <c r="X52" s="152">
        <v>0</v>
      </c>
      <c r="Y52" s="153"/>
      <c r="Z52" s="41">
        <f t="shared" si="3"/>
        <v>0</v>
      </c>
    </row>
    <row r="53" spans="1:26" ht="23.25" hidden="1" customHeight="1">
      <c r="A53" s="27"/>
      <c r="B53" s="142"/>
      <c r="C53" s="97"/>
      <c r="D53" s="39">
        <f t="shared" si="2"/>
        <v>0</v>
      </c>
      <c r="E53" s="40"/>
      <c r="F53" s="155"/>
      <c r="G53" s="155"/>
      <c r="H53" s="155"/>
      <c r="I53" s="155"/>
      <c r="J53" s="155"/>
      <c r="K53" s="155"/>
      <c r="L53" s="94" t="str">
        <f>IFERROR(IF(C53="X",VLOOKUP(CONCATENATE(E53,"_",F53,"_",J53),Hoja2!$D$316:$F$341,3,0),VLOOKUP(CONCATENATE(E53,"_",F53,"_",J53),Hoja2!$D$316:$F$341,2,0)),"")</f>
        <v/>
      </c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152">
        <v>0</v>
      </c>
      <c r="Y53" s="153"/>
      <c r="Z53" s="41">
        <f t="shared" si="3"/>
        <v>0</v>
      </c>
    </row>
    <row r="54" spans="1:26" ht="23.25" hidden="1" customHeight="1">
      <c r="A54" s="27"/>
      <c r="B54" s="142"/>
      <c r="C54" s="97"/>
      <c r="D54" s="39">
        <f t="shared" si="2"/>
        <v>0</v>
      </c>
      <c r="E54" s="40"/>
      <c r="F54" s="155"/>
      <c r="G54" s="155"/>
      <c r="H54" s="155"/>
      <c r="I54" s="155"/>
      <c r="J54" s="155"/>
      <c r="K54" s="155"/>
      <c r="L54" s="94" t="str">
        <f>IFERROR(IF(C54="X",VLOOKUP(CONCATENATE(E54,"_",F54,"_",J54),Hoja2!$D$316:$F$341,3,0),VLOOKUP(CONCATENATE(E54,"_",F54,"_",J54),Hoja2!$D$316:$F$341,2,0)),"")</f>
        <v/>
      </c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152">
        <v>0</v>
      </c>
      <c r="Y54" s="153"/>
      <c r="Z54" s="41">
        <f t="shared" si="3"/>
        <v>0</v>
      </c>
    </row>
    <row r="55" spans="1:26" ht="23.25" hidden="1" customHeight="1">
      <c r="A55" s="27"/>
      <c r="B55" s="142"/>
      <c r="C55" s="97"/>
      <c r="D55" s="39">
        <f t="shared" si="2"/>
        <v>0</v>
      </c>
      <c r="E55" s="40"/>
      <c r="F55" s="155"/>
      <c r="G55" s="155"/>
      <c r="H55" s="155"/>
      <c r="I55" s="155"/>
      <c r="J55" s="155"/>
      <c r="K55" s="155"/>
      <c r="L55" s="94" t="str">
        <f>IFERROR(IF(C55="X",VLOOKUP(CONCATENATE(E55,"_",F55,"_",J55),Hoja2!$D$316:$F$341,3,0),VLOOKUP(CONCATENATE(E55,"_",F55,"_",J55),Hoja2!$D$316:$F$341,2,0)),"")</f>
        <v/>
      </c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152">
        <v>0</v>
      </c>
      <c r="Y55" s="153"/>
      <c r="Z55" s="41">
        <f t="shared" si="3"/>
        <v>0</v>
      </c>
    </row>
    <row r="56" spans="1:26" ht="23.25" hidden="1" customHeight="1">
      <c r="A56" s="27"/>
      <c r="B56" s="142"/>
      <c r="C56" s="97"/>
      <c r="D56" s="39">
        <f t="shared" si="2"/>
        <v>0</v>
      </c>
      <c r="E56" s="40"/>
      <c r="F56" s="155"/>
      <c r="G56" s="155"/>
      <c r="H56" s="155"/>
      <c r="I56" s="155"/>
      <c r="J56" s="155"/>
      <c r="K56" s="155"/>
      <c r="L56" s="94" t="str">
        <f>IFERROR(IF(C56="X",VLOOKUP(CONCATENATE(E56,"_",F56,"_",J56),Hoja2!$D$316:$F$341,3,0),VLOOKUP(CONCATENATE(E56,"_",F56,"_",J56),Hoja2!$D$316:$F$341,2,0)),"")</f>
        <v/>
      </c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152">
        <v>0</v>
      </c>
      <c r="Y56" s="153"/>
      <c r="Z56" s="41">
        <f t="shared" si="3"/>
        <v>0</v>
      </c>
    </row>
    <row r="57" spans="1:26" ht="23.25" hidden="1" customHeight="1">
      <c r="A57" s="27"/>
      <c r="B57" s="142"/>
      <c r="C57" s="97"/>
      <c r="D57" s="39">
        <f t="shared" si="2"/>
        <v>0</v>
      </c>
      <c r="E57" s="40"/>
      <c r="F57" s="155"/>
      <c r="G57" s="155"/>
      <c r="H57" s="155"/>
      <c r="I57" s="155"/>
      <c r="J57" s="155"/>
      <c r="K57" s="155"/>
      <c r="L57" s="94" t="str">
        <f>IFERROR(IF(C57="X",VLOOKUP(CONCATENATE(E57,"_",F57,"_",J57),Hoja2!$D$316:$F$341,3,0),VLOOKUP(CONCATENATE(E57,"_",F57,"_",J57),Hoja2!$D$316:$F$341,2,0)),"")</f>
        <v/>
      </c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152">
        <v>0</v>
      </c>
      <c r="Y57" s="153"/>
      <c r="Z57" s="41">
        <f t="shared" si="3"/>
        <v>0</v>
      </c>
    </row>
    <row r="58" spans="1:26" ht="23.25" hidden="1" customHeight="1">
      <c r="A58" s="27"/>
      <c r="B58" s="142"/>
      <c r="C58" s="97"/>
      <c r="D58" s="39">
        <f t="shared" si="2"/>
        <v>0</v>
      </c>
      <c r="E58" s="40"/>
      <c r="F58" s="155"/>
      <c r="G58" s="155"/>
      <c r="H58" s="155"/>
      <c r="I58" s="155"/>
      <c r="J58" s="155"/>
      <c r="K58" s="155"/>
      <c r="L58" s="94" t="str">
        <f>IFERROR(IF(C58="X",VLOOKUP(CONCATENATE(E58,"_",F58,"_",J58),Hoja2!$D$316:$F$341,3,0),VLOOKUP(CONCATENATE(E58,"_",F58,"_",J58),Hoja2!$D$316:$F$341,2,0)),"")</f>
        <v/>
      </c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152">
        <v>0</v>
      </c>
      <c r="Y58" s="153"/>
      <c r="Z58" s="41">
        <f t="shared" si="3"/>
        <v>0</v>
      </c>
    </row>
    <row r="59" spans="1:26" ht="23.25" hidden="1" customHeight="1">
      <c r="A59" s="27"/>
      <c r="B59" s="142"/>
      <c r="C59" s="97"/>
      <c r="D59" s="39">
        <f t="shared" si="2"/>
        <v>0</v>
      </c>
      <c r="E59" s="40"/>
      <c r="F59" s="155"/>
      <c r="G59" s="155"/>
      <c r="H59" s="155"/>
      <c r="I59" s="155"/>
      <c r="J59" s="155"/>
      <c r="K59" s="155"/>
      <c r="L59" s="94" t="str">
        <f>IFERROR(IF(C59="X",VLOOKUP(CONCATENATE(E59,"_",F59,"_",J59),Hoja2!$D$316:$F$341,3,0),VLOOKUP(CONCATENATE(E59,"_",F59,"_",J59),Hoja2!$D$316:$F$341,2,0)),"")</f>
        <v/>
      </c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152">
        <v>0</v>
      </c>
      <c r="Y59" s="153"/>
      <c r="Z59" s="41">
        <f t="shared" si="3"/>
        <v>0</v>
      </c>
    </row>
    <row r="60" spans="1:26" ht="23.25" hidden="1" customHeight="1">
      <c r="A60" s="27"/>
      <c r="B60" s="142"/>
      <c r="C60" s="97"/>
      <c r="D60" s="39">
        <f t="shared" si="2"/>
        <v>0</v>
      </c>
      <c r="E60" s="40"/>
      <c r="F60" s="155"/>
      <c r="G60" s="155"/>
      <c r="H60" s="155"/>
      <c r="I60" s="155"/>
      <c r="J60" s="155"/>
      <c r="K60" s="155"/>
      <c r="L60" s="94" t="str">
        <f>IFERROR(IF(C60="X",VLOOKUP(CONCATENATE(E60,"_",F60,"_",J60),Hoja2!$D$316:$F$341,3,0),VLOOKUP(CONCATENATE(E60,"_",F60,"_",J60),Hoja2!$D$316:$F$341,2,0)),"")</f>
        <v/>
      </c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152">
        <v>0</v>
      </c>
      <c r="Y60" s="153"/>
      <c r="Z60" s="41">
        <f t="shared" si="3"/>
        <v>0</v>
      </c>
    </row>
    <row r="61" spans="1:26" ht="23.25" hidden="1" customHeight="1">
      <c r="A61" s="27"/>
      <c r="B61" s="142"/>
      <c r="C61" s="97"/>
      <c r="D61" s="39">
        <f t="shared" si="2"/>
        <v>0</v>
      </c>
      <c r="E61" s="40"/>
      <c r="F61" s="155"/>
      <c r="G61" s="155"/>
      <c r="H61" s="155"/>
      <c r="I61" s="155"/>
      <c r="J61" s="155"/>
      <c r="K61" s="155"/>
      <c r="L61" s="94" t="str">
        <f>IFERROR(IF(C61="X",VLOOKUP(CONCATENATE(E61,"_",F61,"_",J61),Hoja2!$D$316:$F$341,3,0),VLOOKUP(CONCATENATE(E61,"_",F61,"_",J61),Hoja2!$D$316:$F$341,2,0)),"")</f>
        <v/>
      </c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152">
        <v>0</v>
      </c>
      <c r="Y61" s="153"/>
      <c r="Z61" s="41">
        <f t="shared" si="3"/>
        <v>0</v>
      </c>
    </row>
    <row r="62" spans="1:26" ht="23.25" hidden="1" customHeight="1">
      <c r="A62" s="27"/>
      <c r="B62" s="142"/>
      <c r="C62" s="97"/>
      <c r="D62" s="39">
        <f t="shared" si="2"/>
        <v>0</v>
      </c>
      <c r="E62" s="40"/>
      <c r="F62" s="155"/>
      <c r="G62" s="155"/>
      <c r="H62" s="155"/>
      <c r="I62" s="155"/>
      <c r="J62" s="155"/>
      <c r="K62" s="155"/>
      <c r="L62" s="94" t="str">
        <f>IFERROR(IF(C62="X",VLOOKUP(CONCATENATE(E62,"_",F62,"_",J62),Hoja2!$D$316:$F$341,3,0),VLOOKUP(CONCATENATE(E62,"_",F62,"_",J62),Hoja2!$D$316:$F$341,2,0)),"")</f>
        <v/>
      </c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152">
        <v>0</v>
      </c>
      <c r="Y62" s="153"/>
      <c r="Z62" s="41">
        <f t="shared" si="3"/>
        <v>0</v>
      </c>
    </row>
    <row r="63" spans="1:26" ht="41.25" customHeight="1">
      <c r="A63" s="36"/>
      <c r="B63" s="142"/>
      <c r="C63" s="46" t="s">
        <v>23</v>
      </c>
      <c r="D63" s="46" t="s">
        <v>7</v>
      </c>
      <c r="E63" s="46" t="s">
        <v>25</v>
      </c>
      <c r="F63" s="244" t="s">
        <v>785</v>
      </c>
      <c r="G63" s="244"/>
      <c r="H63" s="244"/>
      <c r="I63" s="244"/>
      <c r="J63" s="244" t="s">
        <v>26</v>
      </c>
      <c r="K63" s="244"/>
      <c r="L63" s="46" t="s">
        <v>66</v>
      </c>
      <c r="M63" s="46" t="s">
        <v>620</v>
      </c>
      <c r="N63" s="138" t="s">
        <v>621</v>
      </c>
      <c r="O63" s="138" t="s">
        <v>622</v>
      </c>
      <c r="P63" s="46" t="s">
        <v>623</v>
      </c>
      <c r="Q63" s="46" t="s">
        <v>624</v>
      </c>
      <c r="R63" s="46" t="s">
        <v>625</v>
      </c>
      <c r="S63" s="46" t="s">
        <v>1538</v>
      </c>
      <c r="T63" s="46" t="s">
        <v>1539</v>
      </c>
      <c r="U63" s="46" t="s">
        <v>24</v>
      </c>
      <c r="V63" s="46" t="s">
        <v>24</v>
      </c>
      <c r="W63" s="46" t="s">
        <v>24</v>
      </c>
      <c r="X63" s="154" t="s">
        <v>8</v>
      </c>
      <c r="Y63" s="154"/>
      <c r="Z63" s="47" t="s">
        <v>0</v>
      </c>
    </row>
    <row r="64" spans="1:26" ht="23.25" customHeight="1">
      <c r="A64" s="27"/>
      <c r="B64" s="142"/>
      <c r="C64" s="97"/>
      <c r="D64" s="40">
        <f t="shared" ref="D64:D78" si="4">SUM(M64:W64)</f>
        <v>0</v>
      </c>
      <c r="E64" s="40"/>
      <c r="F64" s="232"/>
      <c r="G64" s="234"/>
      <c r="H64" s="234"/>
      <c r="I64" s="233"/>
      <c r="J64" s="232"/>
      <c r="K64" s="233"/>
      <c r="L64" s="95" t="str">
        <f>IFERROR(IF(C64="X",VLOOKUP(CONCATENATE(E64,"_",F64,"_",J64),Hoja2!$D$347:$F$481,3,0),VLOOKUP(CONCATENATE(E64,"_",F64,"_",J64),Hoja2!$D$347:$F$481,2,0)),"")</f>
        <v/>
      </c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152">
        <v>0</v>
      </c>
      <c r="Y64" s="153"/>
      <c r="Z64" s="41">
        <f t="shared" ref="Z64:Z78" si="5">D64*X64</f>
        <v>0</v>
      </c>
    </row>
    <row r="65" spans="1:26" ht="23.25" customHeight="1">
      <c r="A65" s="27"/>
      <c r="B65" s="142"/>
      <c r="C65" s="97"/>
      <c r="D65" s="40">
        <f t="shared" si="4"/>
        <v>0</v>
      </c>
      <c r="E65" s="40"/>
      <c r="F65" s="232"/>
      <c r="G65" s="234"/>
      <c r="H65" s="234"/>
      <c r="I65" s="233"/>
      <c r="J65" s="232"/>
      <c r="K65" s="233"/>
      <c r="L65" s="95" t="str">
        <f>IFERROR(IF(C65="X",VLOOKUP(CONCATENATE(E65,"_",F65,"_",J65),Hoja2!$D$347:$F$481,3,0),VLOOKUP(CONCATENATE(E65,"_",F65,"_",J65),Hoja2!$D$347:$F$481,2,0)),"")</f>
        <v/>
      </c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152">
        <v>0</v>
      </c>
      <c r="Y65" s="153"/>
      <c r="Z65" s="41">
        <f t="shared" si="5"/>
        <v>0</v>
      </c>
    </row>
    <row r="66" spans="1:26" ht="23.25" customHeight="1">
      <c r="A66" s="27"/>
      <c r="B66" s="142"/>
      <c r="C66" s="97"/>
      <c r="D66" s="40">
        <f t="shared" si="4"/>
        <v>0</v>
      </c>
      <c r="E66" s="40"/>
      <c r="F66" s="232"/>
      <c r="G66" s="234"/>
      <c r="H66" s="234"/>
      <c r="I66" s="233"/>
      <c r="J66" s="232"/>
      <c r="K66" s="233"/>
      <c r="L66" s="95" t="str">
        <f>IFERROR(IF(C66="X",VLOOKUP(CONCATENATE(E66,"_",F66,"_",J66),Hoja2!$D$347:$F$481,3,0),VLOOKUP(CONCATENATE(E66,"_",F66,"_",J66),Hoja2!$D$347:$F$481,2,0)),"")</f>
        <v/>
      </c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152">
        <v>0</v>
      </c>
      <c r="Y66" s="153"/>
      <c r="Z66" s="41">
        <f t="shared" si="5"/>
        <v>0</v>
      </c>
    </row>
    <row r="67" spans="1:26" ht="23.25" customHeight="1">
      <c r="A67" s="27"/>
      <c r="B67" s="142"/>
      <c r="C67" s="97"/>
      <c r="D67" s="40">
        <f t="shared" si="4"/>
        <v>0</v>
      </c>
      <c r="E67" s="40"/>
      <c r="F67" s="232"/>
      <c r="G67" s="234"/>
      <c r="H67" s="234"/>
      <c r="I67" s="233"/>
      <c r="J67" s="232"/>
      <c r="K67" s="233"/>
      <c r="L67" s="95" t="str">
        <f>IFERROR(IF(C67="X",VLOOKUP(CONCATENATE(E67,"_",F67,"_",J67),Hoja2!$D$347:$F$481,3,0),VLOOKUP(CONCATENATE(E67,"_",F67,"_",J67),Hoja2!$D$347:$F$481,2,0)),"")</f>
        <v/>
      </c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152">
        <v>0</v>
      </c>
      <c r="Y67" s="153"/>
      <c r="Z67" s="41">
        <f t="shared" si="5"/>
        <v>0</v>
      </c>
    </row>
    <row r="68" spans="1:26" ht="23.25" customHeight="1">
      <c r="A68" s="27"/>
      <c r="B68" s="142"/>
      <c r="C68" s="97"/>
      <c r="D68" s="40">
        <f t="shared" si="4"/>
        <v>0</v>
      </c>
      <c r="E68" s="40"/>
      <c r="F68" s="232"/>
      <c r="G68" s="234"/>
      <c r="H68" s="234"/>
      <c r="I68" s="233"/>
      <c r="J68" s="232"/>
      <c r="K68" s="233"/>
      <c r="L68" s="95" t="str">
        <f>IFERROR(IF(C68="X",VLOOKUP(CONCATENATE(E68,"_",F68,"_",J68),Hoja2!$D$347:$F$481,3,0),VLOOKUP(CONCATENATE(E68,"_",F68,"_",J68),Hoja2!$D$347:$F$481,2,0)),"")</f>
        <v/>
      </c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152">
        <v>0</v>
      </c>
      <c r="Y68" s="153"/>
      <c r="Z68" s="41">
        <f t="shared" si="5"/>
        <v>0</v>
      </c>
    </row>
    <row r="69" spans="1:26" ht="23.25" hidden="1" customHeight="1">
      <c r="A69" s="27"/>
      <c r="B69" s="142"/>
      <c r="C69" s="97"/>
      <c r="D69" s="40">
        <f t="shared" si="4"/>
        <v>0</v>
      </c>
      <c r="E69" s="40"/>
      <c r="F69" s="232"/>
      <c r="G69" s="234"/>
      <c r="H69" s="234"/>
      <c r="I69" s="233"/>
      <c r="J69" s="232"/>
      <c r="K69" s="233"/>
      <c r="L69" s="95" t="str">
        <f>IFERROR(IF(C69="X",VLOOKUP(CONCATENATE(E69,"_",F69,"_",J69),Hoja2!$D$347:$F$481,3,0),VLOOKUP(CONCATENATE(E69,"_",F69,"_",J69),Hoja2!$D$347:$F$481,2,0)),"")</f>
        <v/>
      </c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152">
        <v>0</v>
      </c>
      <c r="Y69" s="153"/>
      <c r="Z69" s="41">
        <f t="shared" si="5"/>
        <v>0</v>
      </c>
    </row>
    <row r="70" spans="1:26" ht="23.25" hidden="1" customHeight="1">
      <c r="A70" s="27"/>
      <c r="B70" s="142"/>
      <c r="C70" s="97"/>
      <c r="D70" s="40">
        <f t="shared" si="4"/>
        <v>0</v>
      </c>
      <c r="E70" s="40"/>
      <c r="F70" s="232"/>
      <c r="G70" s="234"/>
      <c r="H70" s="234"/>
      <c r="I70" s="233"/>
      <c r="J70" s="232"/>
      <c r="K70" s="233"/>
      <c r="L70" s="95" t="str">
        <f>IFERROR(IF(C70="X",VLOOKUP(CONCATENATE(E70,"_",F70,"_",J70),Hoja2!$D$347:$F$481,3,0),VLOOKUP(CONCATENATE(E70,"_",F70,"_",J70),Hoja2!$D$347:$F$481,2,0)),"")</f>
        <v/>
      </c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152">
        <v>0</v>
      </c>
      <c r="Y70" s="153"/>
      <c r="Z70" s="41">
        <f t="shared" si="5"/>
        <v>0</v>
      </c>
    </row>
    <row r="71" spans="1:26" ht="23.25" hidden="1" customHeight="1">
      <c r="A71" s="27"/>
      <c r="B71" s="142"/>
      <c r="C71" s="97"/>
      <c r="D71" s="40">
        <f t="shared" si="4"/>
        <v>0</v>
      </c>
      <c r="E71" s="40"/>
      <c r="F71" s="232"/>
      <c r="G71" s="234"/>
      <c r="H71" s="234"/>
      <c r="I71" s="233"/>
      <c r="J71" s="232"/>
      <c r="K71" s="233"/>
      <c r="L71" s="95" t="str">
        <f>IFERROR(IF(C71="X",VLOOKUP(CONCATENATE(E71,"_",F71,"_",J71),Hoja2!$D$347:$F$481,3,0),VLOOKUP(CONCATENATE(E71,"_",F71,"_",J71),Hoja2!$D$347:$F$481,2,0)),"")</f>
        <v/>
      </c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152">
        <v>0</v>
      </c>
      <c r="Y71" s="153"/>
      <c r="Z71" s="41">
        <f t="shared" si="5"/>
        <v>0</v>
      </c>
    </row>
    <row r="72" spans="1:26" ht="23.25" hidden="1" customHeight="1">
      <c r="A72" s="27"/>
      <c r="B72" s="142"/>
      <c r="C72" s="97"/>
      <c r="D72" s="40">
        <f t="shared" si="4"/>
        <v>0</v>
      </c>
      <c r="E72" s="40"/>
      <c r="F72" s="232"/>
      <c r="G72" s="234"/>
      <c r="H72" s="234"/>
      <c r="I72" s="233"/>
      <c r="J72" s="232"/>
      <c r="K72" s="233"/>
      <c r="L72" s="95" t="str">
        <f>IFERROR(IF(C72="X",VLOOKUP(CONCATENATE(E72,"_",F72,"_",J72),Hoja2!$D$347:$F$481,3,0),VLOOKUP(CONCATENATE(E72,"_",F72,"_",J72),Hoja2!$D$347:$F$481,2,0)),"")</f>
        <v/>
      </c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152">
        <v>0</v>
      </c>
      <c r="Y72" s="153"/>
      <c r="Z72" s="41">
        <f t="shared" si="5"/>
        <v>0</v>
      </c>
    </row>
    <row r="73" spans="1:26" ht="23.25" hidden="1" customHeight="1">
      <c r="A73" s="27"/>
      <c r="B73" s="142"/>
      <c r="C73" s="97"/>
      <c r="D73" s="40">
        <f t="shared" si="4"/>
        <v>0</v>
      </c>
      <c r="E73" s="40"/>
      <c r="F73" s="232"/>
      <c r="G73" s="234"/>
      <c r="H73" s="234"/>
      <c r="I73" s="233"/>
      <c r="J73" s="232"/>
      <c r="K73" s="233"/>
      <c r="L73" s="95" t="str">
        <f>IFERROR(IF(C73="X",VLOOKUP(CONCATENATE(E73,"_",F73,"_",J73),Hoja2!$D$347:$F$481,3,0),VLOOKUP(CONCATENATE(E73,"_",F73,"_",J73),Hoja2!$D$347:$F$481,2,0)),"")</f>
        <v/>
      </c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152">
        <v>0</v>
      </c>
      <c r="Y73" s="153"/>
      <c r="Z73" s="41">
        <f t="shared" si="5"/>
        <v>0</v>
      </c>
    </row>
    <row r="74" spans="1:26" ht="23.25" hidden="1" customHeight="1">
      <c r="A74" s="27"/>
      <c r="B74" s="142"/>
      <c r="C74" s="97"/>
      <c r="D74" s="40">
        <f t="shared" si="4"/>
        <v>0</v>
      </c>
      <c r="E74" s="40"/>
      <c r="F74" s="232"/>
      <c r="G74" s="234"/>
      <c r="H74" s="234"/>
      <c r="I74" s="233"/>
      <c r="J74" s="232"/>
      <c r="K74" s="233"/>
      <c r="L74" s="95" t="str">
        <f>IFERROR(IF(C74="X",VLOOKUP(CONCATENATE(E74,"_",F74,"_",J74),Hoja2!$D$347:$F$481,3,0),VLOOKUP(CONCATENATE(E74,"_",F74,"_",J74),Hoja2!$D$347:$F$481,2,0)),"")</f>
        <v/>
      </c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152">
        <v>0</v>
      </c>
      <c r="Y74" s="153"/>
      <c r="Z74" s="41">
        <f t="shared" si="5"/>
        <v>0</v>
      </c>
    </row>
    <row r="75" spans="1:26" ht="23.25" hidden="1" customHeight="1">
      <c r="A75" s="27"/>
      <c r="B75" s="142"/>
      <c r="C75" s="97"/>
      <c r="D75" s="40">
        <f t="shared" si="4"/>
        <v>0</v>
      </c>
      <c r="E75" s="40"/>
      <c r="F75" s="232"/>
      <c r="G75" s="234"/>
      <c r="H75" s="234"/>
      <c r="I75" s="233"/>
      <c r="J75" s="232"/>
      <c r="K75" s="233"/>
      <c r="L75" s="95" t="str">
        <f>IFERROR(IF(C75="X",VLOOKUP(CONCATENATE(E75,"_",F75,"_",J75),Hoja2!$D$347:$F$481,3,0),VLOOKUP(CONCATENATE(E75,"_",F75,"_",J75),Hoja2!$D$347:$F$481,2,0)),"")</f>
        <v/>
      </c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152">
        <v>0</v>
      </c>
      <c r="Y75" s="153"/>
      <c r="Z75" s="41">
        <f t="shared" si="5"/>
        <v>0</v>
      </c>
    </row>
    <row r="76" spans="1:26" ht="23.25" hidden="1" customHeight="1">
      <c r="A76" s="27"/>
      <c r="B76" s="142"/>
      <c r="C76" s="97"/>
      <c r="D76" s="40">
        <f t="shared" si="4"/>
        <v>0</v>
      </c>
      <c r="E76" s="40"/>
      <c r="F76" s="232"/>
      <c r="G76" s="234"/>
      <c r="H76" s="234"/>
      <c r="I76" s="233"/>
      <c r="J76" s="232"/>
      <c r="K76" s="233"/>
      <c r="L76" s="95" t="str">
        <f>IFERROR(IF(C76="X",VLOOKUP(CONCATENATE(E76,"_",F76,"_",J76),Hoja2!$D$347:$F$481,3,0),VLOOKUP(CONCATENATE(E76,"_",F76,"_",J76),Hoja2!$D$347:$F$481,2,0)),"")</f>
        <v/>
      </c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152">
        <v>0</v>
      </c>
      <c r="Y76" s="153"/>
      <c r="Z76" s="41">
        <f t="shared" si="5"/>
        <v>0</v>
      </c>
    </row>
    <row r="77" spans="1:26" ht="23.25" hidden="1" customHeight="1">
      <c r="A77" s="27"/>
      <c r="B77" s="142"/>
      <c r="C77" s="97"/>
      <c r="D77" s="40">
        <f t="shared" si="4"/>
        <v>0</v>
      </c>
      <c r="E77" s="40"/>
      <c r="F77" s="232"/>
      <c r="G77" s="234"/>
      <c r="H77" s="234"/>
      <c r="I77" s="233"/>
      <c r="J77" s="232"/>
      <c r="K77" s="233"/>
      <c r="L77" s="95" t="str">
        <f>IFERROR(IF(C77="X",VLOOKUP(CONCATENATE(E77,"_",F77,"_",J77),Hoja2!$D$347:$F$481,3,0),VLOOKUP(CONCATENATE(E77,"_",F77,"_",J77),Hoja2!$D$347:$F$481,2,0)),"")</f>
        <v/>
      </c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152">
        <v>0</v>
      </c>
      <c r="Y77" s="153"/>
      <c r="Z77" s="41">
        <f t="shared" si="5"/>
        <v>0</v>
      </c>
    </row>
    <row r="78" spans="1:26" ht="23.25" hidden="1" customHeight="1">
      <c r="A78" s="27"/>
      <c r="B78" s="142"/>
      <c r="C78" s="97"/>
      <c r="D78" s="40">
        <f t="shared" si="4"/>
        <v>0</v>
      </c>
      <c r="E78" s="40"/>
      <c r="F78" s="232"/>
      <c r="G78" s="234"/>
      <c r="H78" s="234"/>
      <c r="I78" s="233"/>
      <c r="J78" s="232"/>
      <c r="K78" s="233"/>
      <c r="L78" s="95" t="str">
        <f>IFERROR(IF(C78="X",VLOOKUP(CONCATENATE(E78,"_",F78,"_",J78),Hoja2!$D$347:$F$481,3,0),VLOOKUP(CONCATENATE(E78,"_",F78,"_",J78),Hoja2!$D$347:$F$481,2,0)),"")</f>
        <v/>
      </c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152">
        <v>0</v>
      </c>
      <c r="Y78" s="153"/>
      <c r="Z78" s="41">
        <f t="shared" si="5"/>
        <v>0</v>
      </c>
    </row>
    <row r="79" spans="1:26" ht="41.25" customHeight="1">
      <c r="A79" s="27"/>
      <c r="B79" s="142"/>
      <c r="C79" s="46" t="s">
        <v>23</v>
      </c>
      <c r="D79" s="46" t="s">
        <v>7</v>
      </c>
      <c r="E79" s="46" t="s">
        <v>25</v>
      </c>
      <c r="F79" s="244" t="s">
        <v>785</v>
      </c>
      <c r="G79" s="244"/>
      <c r="H79" s="244"/>
      <c r="I79" s="244"/>
      <c r="J79" s="244" t="s">
        <v>26</v>
      </c>
      <c r="K79" s="244"/>
      <c r="L79" s="46" t="s">
        <v>66</v>
      </c>
      <c r="M79" s="46">
        <v>3</v>
      </c>
      <c r="N79" s="46">
        <v>5</v>
      </c>
      <c r="O79" s="46">
        <v>7</v>
      </c>
      <c r="P79" s="46">
        <v>9</v>
      </c>
      <c r="Q79" s="46">
        <v>11</v>
      </c>
      <c r="R79" s="46">
        <v>13</v>
      </c>
      <c r="S79" s="46">
        <v>15</v>
      </c>
      <c r="T79" s="46">
        <v>17</v>
      </c>
      <c r="U79" s="46">
        <v>19</v>
      </c>
      <c r="V79" s="46">
        <v>21</v>
      </c>
      <c r="W79" s="46">
        <v>23</v>
      </c>
      <c r="X79" s="154" t="s">
        <v>8</v>
      </c>
      <c r="Y79" s="154"/>
      <c r="Z79" s="47" t="s">
        <v>0</v>
      </c>
    </row>
    <row r="80" spans="1:26" ht="23.25" customHeight="1">
      <c r="A80" s="27"/>
      <c r="B80" s="142"/>
      <c r="C80" s="97"/>
      <c r="D80" s="40">
        <f t="shared" ref="D80:D94" si="6">SUM(M80:W80)</f>
        <v>0</v>
      </c>
      <c r="E80" s="40"/>
      <c r="F80" s="232"/>
      <c r="G80" s="234"/>
      <c r="H80" s="234"/>
      <c r="I80" s="233"/>
      <c r="J80" s="232"/>
      <c r="K80" s="233"/>
      <c r="L80" s="95" t="str">
        <f>IFERROR(IF(C80="X",VLOOKUP(CONCATENATE(E80,"_",F80,"_",J80),Hoja2!$D$485:$F$518,3,0),VLOOKUP(CONCATENATE(E80,"_",F80,"_",J80),Hoja2!$D$485:$F$518,2,0)),"")</f>
        <v/>
      </c>
      <c r="M80" s="40"/>
      <c r="N80" s="40"/>
      <c r="O80" s="40"/>
      <c r="P80" s="40"/>
      <c r="Q80" s="40"/>
      <c r="R80" s="40"/>
      <c r="S80" s="40"/>
      <c r="T80" s="42"/>
      <c r="U80" s="40"/>
      <c r="V80" s="40"/>
      <c r="W80" s="40"/>
      <c r="X80" s="152">
        <v>0</v>
      </c>
      <c r="Y80" s="153"/>
      <c r="Z80" s="41">
        <f t="shared" ref="Z80:Z94" si="7">D80*X80</f>
        <v>0</v>
      </c>
    </row>
    <row r="81" spans="1:26" ht="23.25" customHeight="1">
      <c r="A81" s="27"/>
      <c r="B81" s="142"/>
      <c r="C81" s="97"/>
      <c r="D81" s="40">
        <f t="shared" si="6"/>
        <v>0</v>
      </c>
      <c r="E81" s="40"/>
      <c r="F81" s="232"/>
      <c r="G81" s="234"/>
      <c r="H81" s="234"/>
      <c r="I81" s="233"/>
      <c r="J81" s="232"/>
      <c r="K81" s="233"/>
      <c r="L81" s="95" t="str">
        <f>IFERROR(IF(C81="X",VLOOKUP(CONCATENATE(E81,"_",F81,"_",J81),Hoja2!$D$485:$F$518,3,0),VLOOKUP(CONCATENATE(E81,"_",F81,"_",J81),Hoja2!$D$485:$F$518,2,0)),"")</f>
        <v/>
      </c>
      <c r="M81" s="40"/>
      <c r="N81" s="40"/>
      <c r="O81" s="40"/>
      <c r="P81" s="40"/>
      <c r="Q81" s="40"/>
      <c r="R81" s="40"/>
      <c r="S81" s="40"/>
      <c r="T81" s="42"/>
      <c r="U81" s="40"/>
      <c r="V81" s="40"/>
      <c r="W81" s="40"/>
      <c r="X81" s="152">
        <v>0</v>
      </c>
      <c r="Y81" s="153"/>
      <c r="Z81" s="41">
        <f t="shared" si="7"/>
        <v>0</v>
      </c>
    </row>
    <row r="82" spans="1:26" ht="23.25" customHeight="1">
      <c r="A82" s="27"/>
      <c r="B82" s="142"/>
      <c r="C82" s="97"/>
      <c r="D82" s="40">
        <f t="shared" si="6"/>
        <v>0</v>
      </c>
      <c r="E82" s="40"/>
      <c r="F82" s="232"/>
      <c r="G82" s="234"/>
      <c r="H82" s="234"/>
      <c r="I82" s="233"/>
      <c r="J82" s="232"/>
      <c r="K82" s="233"/>
      <c r="L82" s="95" t="str">
        <f>IFERROR(IF(C82="X",VLOOKUP(CONCATENATE(E82,"_",F82,"_",J82),Hoja2!$D$485:$F$518,3,0),VLOOKUP(CONCATENATE(E82,"_",F82,"_",J82),Hoja2!$D$485:$F$518,2,0)),"")</f>
        <v/>
      </c>
      <c r="M82" s="40"/>
      <c r="N82" s="40"/>
      <c r="O82" s="40"/>
      <c r="P82" s="40"/>
      <c r="Q82" s="40"/>
      <c r="R82" s="40"/>
      <c r="S82" s="40"/>
      <c r="T82" s="42"/>
      <c r="U82" s="40"/>
      <c r="V82" s="40"/>
      <c r="W82" s="40"/>
      <c r="X82" s="152">
        <v>0</v>
      </c>
      <c r="Y82" s="153"/>
      <c r="Z82" s="41">
        <f t="shared" si="7"/>
        <v>0</v>
      </c>
    </row>
    <row r="83" spans="1:26" ht="23.25" customHeight="1">
      <c r="A83" s="27"/>
      <c r="B83" s="142"/>
      <c r="C83" s="97"/>
      <c r="D83" s="40">
        <f t="shared" si="6"/>
        <v>0</v>
      </c>
      <c r="E83" s="40"/>
      <c r="F83" s="232"/>
      <c r="G83" s="234"/>
      <c r="H83" s="234"/>
      <c r="I83" s="233"/>
      <c r="J83" s="232"/>
      <c r="K83" s="233"/>
      <c r="L83" s="95" t="str">
        <f>IFERROR(IF(C83="X",VLOOKUP(CONCATENATE(E83,"_",F83,"_",J83),Hoja2!$D$485:$F$518,3,0),VLOOKUP(CONCATENATE(E83,"_",F83,"_",J83),Hoja2!$D$485:$F$518,2,0)),"")</f>
        <v/>
      </c>
      <c r="M83" s="40"/>
      <c r="N83" s="40"/>
      <c r="O83" s="40"/>
      <c r="P83" s="40"/>
      <c r="Q83" s="40"/>
      <c r="R83" s="40"/>
      <c r="S83" s="40"/>
      <c r="T83" s="42"/>
      <c r="U83" s="40"/>
      <c r="V83" s="40"/>
      <c r="W83" s="40"/>
      <c r="X83" s="152">
        <v>0</v>
      </c>
      <c r="Y83" s="153"/>
      <c r="Z83" s="41">
        <f t="shared" si="7"/>
        <v>0</v>
      </c>
    </row>
    <row r="84" spans="1:26" ht="23.25" customHeight="1">
      <c r="A84" s="27"/>
      <c r="B84" s="142"/>
      <c r="C84" s="97"/>
      <c r="D84" s="40">
        <f t="shared" si="6"/>
        <v>0</v>
      </c>
      <c r="E84" s="40"/>
      <c r="F84" s="232"/>
      <c r="G84" s="234"/>
      <c r="H84" s="234"/>
      <c r="I84" s="233"/>
      <c r="J84" s="232"/>
      <c r="K84" s="233"/>
      <c r="L84" s="95" t="str">
        <f>IFERROR(IF(C84="X",VLOOKUP(CONCATENATE(E84,"_",F84,"_",J84),Hoja2!$D$485:$F$518,3,0),VLOOKUP(CONCATENATE(E84,"_",F84,"_",J84),Hoja2!$D$485:$F$518,2,0)),"")</f>
        <v/>
      </c>
      <c r="M84" s="40"/>
      <c r="N84" s="40"/>
      <c r="O84" s="40"/>
      <c r="P84" s="40"/>
      <c r="Q84" s="40"/>
      <c r="R84" s="40"/>
      <c r="S84" s="40"/>
      <c r="T84" s="42"/>
      <c r="U84" s="40"/>
      <c r="V84" s="40"/>
      <c r="W84" s="40"/>
      <c r="X84" s="152">
        <v>0</v>
      </c>
      <c r="Y84" s="153"/>
      <c r="Z84" s="41">
        <f t="shared" si="7"/>
        <v>0</v>
      </c>
    </row>
    <row r="85" spans="1:26" ht="23.25" hidden="1" customHeight="1">
      <c r="A85" s="27"/>
      <c r="B85" s="142"/>
      <c r="C85" s="97"/>
      <c r="D85" s="40">
        <f t="shared" si="6"/>
        <v>0</v>
      </c>
      <c r="E85" s="40"/>
      <c r="F85" s="232"/>
      <c r="G85" s="234"/>
      <c r="H85" s="234"/>
      <c r="I85" s="233"/>
      <c r="J85" s="232"/>
      <c r="K85" s="233"/>
      <c r="L85" s="95" t="str">
        <f>IFERROR(IF(C85="X",VLOOKUP(CONCATENATE(E85,"_",F85,"_",J85),Hoja2!$D$485:$F$518,3,0),VLOOKUP(CONCATENATE(E85,"_",F85,"_",J85),Hoja2!$D$485:$F$518,2,0)),"")</f>
        <v/>
      </c>
      <c r="M85" s="40"/>
      <c r="N85" s="40"/>
      <c r="O85" s="40"/>
      <c r="P85" s="40"/>
      <c r="Q85" s="40"/>
      <c r="R85" s="40"/>
      <c r="S85" s="40"/>
      <c r="T85" s="42"/>
      <c r="U85" s="40"/>
      <c r="V85" s="40"/>
      <c r="W85" s="40"/>
      <c r="X85" s="152">
        <v>0</v>
      </c>
      <c r="Y85" s="153"/>
      <c r="Z85" s="41">
        <f t="shared" si="7"/>
        <v>0</v>
      </c>
    </row>
    <row r="86" spans="1:26" ht="23.25" hidden="1" customHeight="1">
      <c r="A86" s="27"/>
      <c r="B86" s="142"/>
      <c r="C86" s="97"/>
      <c r="D86" s="40">
        <f t="shared" si="6"/>
        <v>0</v>
      </c>
      <c r="E86" s="40"/>
      <c r="F86" s="232"/>
      <c r="G86" s="234"/>
      <c r="H86" s="234"/>
      <c r="I86" s="233"/>
      <c r="J86" s="232"/>
      <c r="K86" s="233"/>
      <c r="L86" s="95" t="str">
        <f>IFERROR(IF(C86="X",VLOOKUP(CONCATENATE(E86,"_",F86,"_",J86),Hoja2!$D$485:$F$518,3,0),VLOOKUP(CONCATENATE(E86,"_",F86,"_",J86),Hoja2!$D$485:$F$518,2,0)),"")</f>
        <v/>
      </c>
      <c r="M86" s="40"/>
      <c r="N86" s="40"/>
      <c r="O86" s="40"/>
      <c r="P86" s="40"/>
      <c r="Q86" s="40"/>
      <c r="R86" s="40"/>
      <c r="S86" s="40"/>
      <c r="T86" s="42"/>
      <c r="U86" s="40"/>
      <c r="V86" s="40"/>
      <c r="W86" s="40"/>
      <c r="X86" s="152">
        <v>0</v>
      </c>
      <c r="Y86" s="153"/>
      <c r="Z86" s="41">
        <f t="shared" si="7"/>
        <v>0</v>
      </c>
    </row>
    <row r="87" spans="1:26" ht="23.25" hidden="1" customHeight="1">
      <c r="A87" s="27"/>
      <c r="B87" s="142"/>
      <c r="C87" s="97"/>
      <c r="D87" s="40">
        <f t="shared" si="6"/>
        <v>0</v>
      </c>
      <c r="E87" s="40"/>
      <c r="F87" s="232"/>
      <c r="G87" s="234"/>
      <c r="H87" s="234"/>
      <c r="I87" s="233"/>
      <c r="J87" s="232"/>
      <c r="K87" s="233"/>
      <c r="L87" s="95" t="str">
        <f>IFERROR(IF(C87="X",VLOOKUP(CONCATENATE(E87,"_",F87,"_",J87),Hoja2!$D$485:$F$518,3,0),VLOOKUP(CONCATENATE(E87,"_",F87,"_",J87),Hoja2!$D$485:$F$518,2,0)),"")</f>
        <v/>
      </c>
      <c r="M87" s="40"/>
      <c r="N87" s="40"/>
      <c r="O87" s="40"/>
      <c r="P87" s="40"/>
      <c r="Q87" s="40"/>
      <c r="R87" s="40"/>
      <c r="S87" s="40"/>
      <c r="T87" s="42"/>
      <c r="U87" s="40"/>
      <c r="V87" s="40"/>
      <c r="W87" s="40"/>
      <c r="X87" s="152">
        <v>0</v>
      </c>
      <c r="Y87" s="153"/>
      <c r="Z87" s="41">
        <f t="shared" si="7"/>
        <v>0</v>
      </c>
    </row>
    <row r="88" spans="1:26" ht="23.25" hidden="1" customHeight="1">
      <c r="A88" s="27"/>
      <c r="B88" s="142"/>
      <c r="C88" s="97"/>
      <c r="D88" s="40">
        <f t="shared" si="6"/>
        <v>0</v>
      </c>
      <c r="E88" s="40"/>
      <c r="F88" s="232"/>
      <c r="G88" s="234"/>
      <c r="H88" s="234"/>
      <c r="I88" s="233"/>
      <c r="J88" s="232"/>
      <c r="K88" s="233"/>
      <c r="L88" s="95" t="str">
        <f>IFERROR(IF(C88="X",VLOOKUP(CONCATENATE(E88,"_",F88,"_",J88),Hoja2!$D$485:$F$518,3,0),VLOOKUP(CONCATENATE(E88,"_",F88,"_",J88),Hoja2!$D$485:$F$518,2,0)),"")</f>
        <v/>
      </c>
      <c r="M88" s="40"/>
      <c r="N88" s="40"/>
      <c r="O88" s="40"/>
      <c r="P88" s="40"/>
      <c r="Q88" s="40"/>
      <c r="R88" s="40"/>
      <c r="S88" s="40"/>
      <c r="T88" s="42"/>
      <c r="U88" s="40"/>
      <c r="V88" s="40"/>
      <c r="W88" s="40"/>
      <c r="X88" s="152">
        <v>0</v>
      </c>
      <c r="Y88" s="153"/>
      <c r="Z88" s="41">
        <f t="shared" si="7"/>
        <v>0</v>
      </c>
    </row>
    <row r="89" spans="1:26" ht="23.25" hidden="1" customHeight="1">
      <c r="A89" s="27"/>
      <c r="B89" s="142"/>
      <c r="C89" s="97"/>
      <c r="D89" s="40">
        <f t="shared" si="6"/>
        <v>0</v>
      </c>
      <c r="E89" s="40"/>
      <c r="F89" s="232"/>
      <c r="G89" s="234"/>
      <c r="H89" s="234"/>
      <c r="I89" s="233"/>
      <c r="J89" s="232"/>
      <c r="K89" s="233"/>
      <c r="L89" s="95" t="str">
        <f>IFERROR(IF(C89="X",VLOOKUP(CONCATENATE(E89,"_",F89,"_",J89),Hoja2!$D$485:$F$518,3,0),VLOOKUP(CONCATENATE(E89,"_",F89,"_",J89),Hoja2!$D$485:$F$518,2,0)),"")</f>
        <v/>
      </c>
      <c r="M89" s="40"/>
      <c r="N89" s="40"/>
      <c r="O89" s="40"/>
      <c r="P89" s="40"/>
      <c r="Q89" s="40"/>
      <c r="R89" s="40"/>
      <c r="S89" s="40"/>
      <c r="T89" s="42"/>
      <c r="U89" s="40"/>
      <c r="V89" s="40"/>
      <c r="W89" s="40"/>
      <c r="X89" s="152">
        <v>0</v>
      </c>
      <c r="Y89" s="153"/>
      <c r="Z89" s="41">
        <f t="shared" si="7"/>
        <v>0</v>
      </c>
    </row>
    <row r="90" spans="1:26" ht="23.25" hidden="1" customHeight="1">
      <c r="A90" s="27"/>
      <c r="B90" s="142"/>
      <c r="C90" s="97"/>
      <c r="D90" s="40">
        <f t="shared" si="6"/>
        <v>0</v>
      </c>
      <c r="E90" s="40"/>
      <c r="F90" s="232"/>
      <c r="G90" s="234"/>
      <c r="H90" s="234"/>
      <c r="I90" s="233"/>
      <c r="J90" s="232"/>
      <c r="K90" s="233"/>
      <c r="L90" s="95" t="str">
        <f>IFERROR(IF(C90="X",VLOOKUP(CONCATENATE(E90,"_",F90,"_",J90),Hoja2!$D$485:$F$518,3,0),VLOOKUP(CONCATENATE(E90,"_",F90,"_",J90),Hoja2!$D$485:$F$518,2,0)),"")</f>
        <v/>
      </c>
      <c r="M90" s="40"/>
      <c r="N90" s="40"/>
      <c r="O90" s="40"/>
      <c r="P90" s="40"/>
      <c r="Q90" s="40"/>
      <c r="R90" s="40"/>
      <c r="S90" s="40"/>
      <c r="T90" s="42"/>
      <c r="U90" s="40"/>
      <c r="V90" s="40"/>
      <c r="W90" s="40"/>
      <c r="X90" s="152">
        <v>0</v>
      </c>
      <c r="Y90" s="153"/>
      <c r="Z90" s="41">
        <f t="shared" si="7"/>
        <v>0</v>
      </c>
    </row>
    <row r="91" spans="1:26" ht="23.25" hidden="1" customHeight="1">
      <c r="A91" s="27"/>
      <c r="B91" s="142"/>
      <c r="C91" s="97"/>
      <c r="D91" s="40">
        <f t="shared" si="6"/>
        <v>0</v>
      </c>
      <c r="E91" s="40"/>
      <c r="F91" s="232"/>
      <c r="G91" s="234"/>
      <c r="H91" s="234"/>
      <c r="I91" s="233"/>
      <c r="J91" s="232"/>
      <c r="K91" s="233"/>
      <c r="L91" s="95" t="str">
        <f>IFERROR(IF(C91="X",VLOOKUP(CONCATENATE(E91,"_",F91,"_",J91),Hoja2!$D$485:$F$518,3,0),VLOOKUP(CONCATENATE(E91,"_",F91,"_",J91),Hoja2!$D$485:$F$518,2,0)),"")</f>
        <v/>
      </c>
      <c r="M91" s="40"/>
      <c r="N91" s="40"/>
      <c r="O91" s="40"/>
      <c r="P91" s="40"/>
      <c r="Q91" s="40"/>
      <c r="R91" s="40"/>
      <c r="S91" s="40"/>
      <c r="T91" s="42"/>
      <c r="U91" s="40"/>
      <c r="V91" s="40"/>
      <c r="W91" s="40"/>
      <c r="X91" s="152">
        <v>0</v>
      </c>
      <c r="Y91" s="153"/>
      <c r="Z91" s="41">
        <f t="shared" si="7"/>
        <v>0</v>
      </c>
    </row>
    <row r="92" spans="1:26" ht="23.25" hidden="1" customHeight="1">
      <c r="A92" s="27"/>
      <c r="B92" s="142"/>
      <c r="C92" s="97"/>
      <c r="D92" s="40">
        <f t="shared" si="6"/>
        <v>0</v>
      </c>
      <c r="E92" s="40"/>
      <c r="F92" s="232"/>
      <c r="G92" s="234"/>
      <c r="H92" s="234"/>
      <c r="I92" s="233"/>
      <c r="J92" s="232"/>
      <c r="K92" s="233"/>
      <c r="L92" s="95" t="str">
        <f>IFERROR(IF(C92="X",VLOOKUP(CONCATENATE(E92,"_",F92,"_",J92),Hoja2!$D$485:$F$518,3,0),VLOOKUP(CONCATENATE(E92,"_",F92,"_",J92),Hoja2!$D$485:$F$518,2,0)),"")</f>
        <v/>
      </c>
      <c r="M92" s="40"/>
      <c r="N92" s="40"/>
      <c r="O92" s="40"/>
      <c r="P92" s="40"/>
      <c r="Q92" s="40"/>
      <c r="R92" s="40"/>
      <c r="S92" s="40"/>
      <c r="T92" s="42"/>
      <c r="U92" s="40"/>
      <c r="V92" s="40"/>
      <c r="W92" s="40"/>
      <c r="X92" s="152">
        <v>0</v>
      </c>
      <c r="Y92" s="153"/>
      <c r="Z92" s="41">
        <f t="shared" si="7"/>
        <v>0</v>
      </c>
    </row>
    <row r="93" spans="1:26" ht="23.25" hidden="1" customHeight="1">
      <c r="A93" s="27"/>
      <c r="B93" s="142"/>
      <c r="C93" s="97"/>
      <c r="D93" s="40">
        <f t="shared" si="6"/>
        <v>0</v>
      </c>
      <c r="E93" s="40"/>
      <c r="F93" s="232"/>
      <c r="G93" s="234"/>
      <c r="H93" s="234"/>
      <c r="I93" s="233"/>
      <c r="J93" s="232"/>
      <c r="K93" s="233"/>
      <c r="L93" s="95" t="str">
        <f>IFERROR(IF(C93="X",VLOOKUP(CONCATENATE(E93,"_",F93,"_",J93),Hoja2!$D$485:$F$518,3,0),VLOOKUP(CONCATENATE(E93,"_",F93,"_",J93),Hoja2!$D$485:$F$518,2,0)),"")</f>
        <v/>
      </c>
      <c r="M93" s="40"/>
      <c r="N93" s="40"/>
      <c r="O93" s="40"/>
      <c r="P93" s="40"/>
      <c r="Q93" s="40"/>
      <c r="R93" s="40"/>
      <c r="S93" s="40"/>
      <c r="T93" s="42"/>
      <c r="U93" s="40"/>
      <c r="V93" s="40"/>
      <c r="W93" s="40"/>
      <c r="X93" s="152">
        <v>0</v>
      </c>
      <c r="Y93" s="153"/>
      <c r="Z93" s="41">
        <f t="shared" si="7"/>
        <v>0</v>
      </c>
    </row>
    <row r="94" spans="1:26" ht="23.25" hidden="1" customHeight="1">
      <c r="A94" s="27"/>
      <c r="B94" s="142"/>
      <c r="C94" s="97"/>
      <c r="D94" s="40">
        <f t="shared" si="6"/>
        <v>0</v>
      </c>
      <c r="E94" s="40"/>
      <c r="F94" s="232"/>
      <c r="G94" s="234"/>
      <c r="H94" s="234"/>
      <c r="I94" s="233"/>
      <c r="J94" s="232"/>
      <c r="K94" s="233"/>
      <c r="L94" s="95" t="str">
        <f>IFERROR(IF(C94="X",VLOOKUP(CONCATENATE(E94,"_",F94,"_",J94),Hoja2!$D$485:$F$518,3,0),VLOOKUP(CONCATENATE(E94,"_",F94,"_",J94),Hoja2!$D$485:$F$518,2,0)),"")</f>
        <v/>
      </c>
      <c r="M94" s="40"/>
      <c r="N94" s="40"/>
      <c r="O94" s="40"/>
      <c r="P94" s="40"/>
      <c r="Q94" s="40"/>
      <c r="R94" s="40"/>
      <c r="S94" s="40"/>
      <c r="T94" s="42"/>
      <c r="U94" s="40"/>
      <c r="V94" s="40"/>
      <c r="W94" s="40"/>
      <c r="X94" s="152">
        <v>0</v>
      </c>
      <c r="Y94" s="153"/>
      <c r="Z94" s="41">
        <f t="shared" si="7"/>
        <v>0</v>
      </c>
    </row>
    <row r="95" spans="1:26" ht="41.25" customHeight="1">
      <c r="A95" s="27"/>
      <c r="B95" s="142"/>
      <c r="C95" s="49"/>
      <c r="D95" s="49" t="s">
        <v>7</v>
      </c>
      <c r="E95" s="49" t="s">
        <v>25</v>
      </c>
      <c r="F95" s="321" t="s">
        <v>641</v>
      </c>
      <c r="G95" s="321"/>
      <c r="H95" s="321"/>
      <c r="I95" s="321"/>
      <c r="J95" s="321" t="s">
        <v>26</v>
      </c>
      <c r="K95" s="321"/>
      <c r="L95" s="49" t="s">
        <v>66</v>
      </c>
      <c r="M95" s="50">
        <v>22</v>
      </c>
      <c r="N95" s="49">
        <v>23</v>
      </c>
      <c r="O95" s="50">
        <v>24</v>
      </c>
      <c r="P95" s="49">
        <v>25</v>
      </c>
      <c r="Q95" s="50">
        <v>26</v>
      </c>
      <c r="R95" s="49">
        <v>27</v>
      </c>
      <c r="S95" s="50">
        <v>28</v>
      </c>
      <c r="T95" s="49">
        <v>29</v>
      </c>
      <c r="U95" s="50">
        <v>30</v>
      </c>
      <c r="V95" s="49">
        <v>31</v>
      </c>
      <c r="W95" s="49">
        <v>32</v>
      </c>
      <c r="X95" s="319" t="s">
        <v>8</v>
      </c>
      <c r="Y95" s="319"/>
      <c r="Z95" s="49" t="s">
        <v>0</v>
      </c>
    </row>
    <row r="96" spans="1:26" ht="23.25" customHeight="1">
      <c r="A96" s="27"/>
      <c r="B96" s="142"/>
      <c r="C96" s="97"/>
      <c r="D96" s="40">
        <f>SUM(M96:W96)</f>
        <v>0</v>
      </c>
      <c r="E96" s="40"/>
      <c r="F96" s="155"/>
      <c r="G96" s="155"/>
      <c r="H96" s="155"/>
      <c r="I96" s="155"/>
      <c r="J96" s="155"/>
      <c r="K96" s="155"/>
      <c r="L96" s="96" t="str">
        <f>IFERROR(IF(C96="X",VLOOKUP(CONCATENATE(E96,"_",F96,"_",J96),Hoja2!D524:$F$536,3,0),VLOOKUP(CONCATENATE(E96,"_",F96,"_",J96),Hoja2!$D$524:$F$536,2,0)),"")</f>
        <v/>
      </c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320">
        <v>0</v>
      </c>
      <c r="Y96" s="320"/>
      <c r="Z96" s="41">
        <f>D96*X96</f>
        <v>0</v>
      </c>
    </row>
    <row r="97" spans="1:26" ht="23.25" customHeight="1">
      <c r="A97" s="27"/>
      <c r="B97" s="142"/>
      <c r="C97" s="98"/>
      <c r="D97" s="39">
        <f>SUM(M97:W97)</f>
        <v>0</v>
      </c>
      <c r="E97" s="40"/>
      <c r="F97" s="255"/>
      <c r="G97" s="255"/>
      <c r="H97" s="255"/>
      <c r="I97" s="255"/>
      <c r="J97" s="255"/>
      <c r="K97" s="255"/>
      <c r="L97" s="96" t="str">
        <f>IFERROR(IF(C97="X",VLOOKUP(CONCATENATE(E97,"_",F97,"_",J97),Hoja2!D525:$F$536,3,0),VLOOKUP(CONCATENATE(E97,"_",F97,"_",J97),Hoja2!$D$524:$F$536,2,0)),"")</f>
        <v/>
      </c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283">
        <f>D97*W97</f>
        <v>0</v>
      </c>
      <c r="Y97" s="283"/>
      <c r="Z97" s="48">
        <f>D97*X97</f>
        <v>0</v>
      </c>
    </row>
    <row r="98" spans="1:26" ht="23.25" customHeight="1">
      <c r="A98" s="27"/>
      <c r="B98" s="142"/>
      <c r="C98" s="98"/>
      <c r="D98" s="39">
        <f>SUM(M98:W98)</f>
        <v>0</v>
      </c>
      <c r="E98" s="40"/>
      <c r="F98" s="255"/>
      <c r="G98" s="255"/>
      <c r="H98" s="255"/>
      <c r="I98" s="255"/>
      <c r="J98" s="255"/>
      <c r="K98" s="255"/>
      <c r="L98" s="96" t="str">
        <f>IFERROR(IF(C98="X",VLOOKUP(CONCATENATE(E98,"_",F98,"_",J98),Hoja2!D526:$F$536,3,0),VLOOKUP(CONCATENATE(E98,"_",F98,"_",J98),Hoja2!$D$524:$F$536,2,0)),"")</f>
        <v/>
      </c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283">
        <f>D98*W98</f>
        <v>0</v>
      </c>
      <c r="Y98" s="283"/>
      <c r="Z98" s="48">
        <f>D98*X98</f>
        <v>0</v>
      </c>
    </row>
    <row r="99" spans="1:26" ht="23.25" customHeight="1">
      <c r="A99" s="27"/>
      <c r="B99" s="142"/>
      <c r="C99" s="99"/>
      <c r="D99" s="51">
        <f>SUM(M99:W99)</f>
        <v>0</v>
      </c>
      <c r="E99" s="40"/>
      <c r="F99" s="300"/>
      <c r="G99" s="301"/>
      <c r="H99" s="301"/>
      <c r="I99" s="302"/>
      <c r="J99" s="303"/>
      <c r="K99" s="303"/>
      <c r="L99" s="96" t="str">
        <f>IFERROR(IF(C99="X",VLOOKUP(CONCATENATE(E99,"_",F99,"_",J99),Hoja2!D527:$F$536,3,0),VLOOKUP(CONCATENATE(E99,"_",F99,"_",J99),Hoja2!$D$524:$F$536,2,0)),"")</f>
        <v/>
      </c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304">
        <f>D99*W99</f>
        <v>0</v>
      </c>
      <c r="Y99" s="304"/>
      <c r="Z99" s="52">
        <f>D99*X99</f>
        <v>0</v>
      </c>
    </row>
    <row r="100" spans="1:26" ht="23.25" customHeight="1">
      <c r="A100" s="27"/>
      <c r="B100" s="142"/>
      <c r="C100" s="98"/>
      <c r="D100" s="39">
        <f>SUM(M100:W100)</f>
        <v>0</v>
      </c>
      <c r="E100" s="40"/>
      <c r="F100" s="255"/>
      <c r="G100" s="255"/>
      <c r="H100" s="255"/>
      <c r="I100" s="255"/>
      <c r="J100" s="255"/>
      <c r="K100" s="255"/>
      <c r="L100" s="96" t="str">
        <f>IFERROR(IF(C100="X",VLOOKUP(CONCATENATE(E100,"_",F100,"_",J100),Hoja2!D528:$F$536,3,0),VLOOKUP(CONCATENATE(E100,"_",F100,"_",J100),Hoja2!$D$524:$F$536,2,0)),"")</f>
        <v/>
      </c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283">
        <f>D100*W100</f>
        <v>0</v>
      </c>
      <c r="Y100" s="283"/>
      <c r="Z100" s="48">
        <f>D100*X100</f>
        <v>0</v>
      </c>
    </row>
    <row r="101" spans="1:26" ht="20.65" customHeight="1">
      <c r="B101" s="143"/>
      <c r="C101" s="305" t="s">
        <v>610</v>
      </c>
      <c r="D101" s="306"/>
      <c r="E101" s="306"/>
      <c r="F101" s="306"/>
      <c r="G101" s="306"/>
      <c r="H101" s="307"/>
      <c r="I101" s="307"/>
      <c r="J101" s="307"/>
      <c r="K101" s="307"/>
      <c r="L101" s="307"/>
      <c r="M101" s="307"/>
      <c r="N101" s="307"/>
      <c r="O101" s="307"/>
      <c r="P101" s="307"/>
      <c r="Q101" s="307"/>
      <c r="R101" s="307"/>
      <c r="S101" s="307"/>
      <c r="T101" s="307"/>
      <c r="U101" s="307"/>
      <c r="V101" s="307"/>
      <c r="W101" s="307"/>
      <c r="X101" s="307"/>
      <c r="Y101" s="307"/>
      <c r="Z101" s="308"/>
    </row>
    <row r="102" spans="1:26" ht="50.25" customHeight="1">
      <c r="A102" s="37"/>
      <c r="B102" s="143"/>
      <c r="C102" s="309">
        <f>SUM(D32:D100)</f>
        <v>0</v>
      </c>
      <c r="D102" s="310"/>
      <c r="E102" s="314" t="s">
        <v>548</v>
      </c>
      <c r="F102" s="314"/>
      <c r="G102" s="315"/>
      <c r="H102" s="316" t="s">
        <v>786</v>
      </c>
      <c r="I102" s="317"/>
      <c r="J102" s="317"/>
      <c r="K102" s="317"/>
      <c r="L102" s="317"/>
      <c r="M102" s="317"/>
      <c r="N102" s="317"/>
      <c r="O102" s="317"/>
      <c r="P102" s="318"/>
      <c r="Q102" s="311" t="s">
        <v>638</v>
      </c>
      <c r="R102" s="312"/>
      <c r="S102" s="312"/>
      <c r="T102" s="313"/>
      <c r="U102" s="311" t="s">
        <v>639</v>
      </c>
      <c r="V102" s="312"/>
      <c r="W102" s="312"/>
      <c r="X102" s="313"/>
      <c r="Y102" s="53" t="s">
        <v>8</v>
      </c>
      <c r="Z102" s="53" t="s">
        <v>0</v>
      </c>
    </row>
    <row r="103" spans="1:26" ht="21" customHeight="1">
      <c r="A103" s="37"/>
      <c r="B103" s="143"/>
      <c r="C103" s="287">
        <f>IF(C102&gt;=50,0,1)</f>
        <v>1</v>
      </c>
      <c r="D103" s="288"/>
      <c r="E103" s="294" t="s">
        <v>774</v>
      </c>
      <c r="F103" s="295"/>
      <c r="G103" s="295"/>
      <c r="H103" s="295"/>
      <c r="I103" s="295"/>
      <c r="J103" s="295"/>
      <c r="K103" s="295"/>
      <c r="L103" s="295"/>
      <c r="M103" s="295"/>
      <c r="N103" s="295"/>
      <c r="O103" s="295"/>
      <c r="P103" s="295"/>
      <c r="Q103" s="295"/>
      <c r="R103" s="295"/>
      <c r="S103" s="295"/>
      <c r="T103" s="295"/>
      <c r="U103" s="295"/>
      <c r="V103" s="295"/>
      <c r="W103" s="295"/>
      <c r="X103" s="296"/>
      <c r="Y103" s="54">
        <f>IF(C103&lt;&gt;0,350,0)</f>
        <v>350</v>
      </c>
      <c r="Z103" s="54">
        <f>Y103*C103</f>
        <v>350</v>
      </c>
    </row>
    <row r="104" spans="1:26" ht="21" customHeight="1">
      <c r="A104" s="37"/>
      <c r="B104" s="143"/>
      <c r="C104" s="289">
        <f>IF(SUM(C105:C106)&gt;0,IF(C102&gt;=100,0,1),0)</f>
        <v>0</v>
      </c>
      <c r="D104" s="290"/>
      <c r="E104" s="297" t="s">
        <v>604</v>
      </c>
      <c r="F104" s="298"/>
      <c r="G104" s="298"/>
      <c r="H104" s="298"/>
      <c r="I104" s="298"/>
      <c r="J104" s="298"/>
      <c r="K104" s="298"/>
      <c r="L104" s="298"/>
      <c r="M104" s="298"/>
      <c r="N104" s="298"/>
      <c r="O104" s="298"/>
      <c r="P104" s="298"/>
      <c r="Q104" s="298"/>
      <c r="R104" s="298"/>
      <c r="S104" s="298"/>
      <c r="T104" s="298"/>
      <c r="U104" s="298"/>
      <c r="V104" s="298"/>
      <c r="W104" s="298"/>
      <c r="X104" s="299"/>
      <c r="Y104" s="55">
        <f>IF(C104&lt;&gt;0,350,0)</f>
        <v>0</v>
      </c>
      <c r="Z104" s="55">
        <f>C104*Y104</f>
        <v>0</v>
      </c>
    </row>
    <row r="105" spans="1:26" ht="27.75" customHeight="1">
      <c r="B105" s="143"/>
      <c r="C105" s="291">
        <f>SUMIF(C32:C46,"X",D32:D46)+SUMIF(C64:C78,"X",D64:D78)</f>
        <v>0</v>
      </c>
      <c r="D105" s="181"/>
      <c r="E105" s="246" t="s">
        <v>787</v>
      </c>
      <c r="F105" s="247"/>
      <c r="G105" s="247"/>
      <c r="H105" s="247"/>
      <c r="I105" s="247"/>
      <c r="J105" s="247"/>
      <c r="K105" s="247"/>
      <c r="L105" s="247"/>
      <c r="M105" s="247"/>
      <c r="N105" s="247"/>
      <c r="O105" s="247"/>
      <c r="P105" s="247"/>
      <c r="Q105" s="247"/>
      <c r="R105" s="247"/>
      <c r="S105" s="247"/>
      <c r="T105" s="247"/>
      <c r="U105" s="247"/>
      <c r="V105" s="247"/>
      <c r="W105" s="247"/>
      <c r="X105" s="248"/>
      <c r="Y105" s="54">
        <v>0</v>
      </c>
      <c r="Z105" s="54">
        <f>C105*Y105</f>
        <v>0</v>
      </c>
    </row>
    <row r="106" spans="1:26" ht="28.5" customHeight="1">
      <c r="B106" s="143"/>
      <c r="C106" s="292">
        <f>SUMIF(C48:C62,"X",D48:D62)+SUMIF(C80:C94,"X",D80:D94)</f>
        <v>0</v>
      </c>
      <c r="D106" s="293"/>
      <c r="E106" s="284" t="s">
        <v>605</v>
      </c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6"/>
      <c r="Y106" s="55">
        <v>0</v>
      </c>
      <c r="Z106" s="55">
        <f>C106*Y106</f>
        <v>0</v>
      </c>
    </row>
    <row r="107" spans="1:26" ht="21" customHeight="1">
      <c r="A107" s="26" t="b">
        <v>0</v>
      </c>
      <c r="B107" s="143"/>
      <c r="C107" s="256" t="s">
        <v>775</v>
      </c>
      <c r="D107" s="257"/>
      <c r="E107" s="257"/>
      <c r="F107" s="257"/>
      <c r="G107" s="257"/>
      <c r="H107" s="257"/>
      <c r="I107" s="257"/>
      <c r="J107" s="257"/>
      <c r="K107" s="257"/>
      <c r="L107" s="258"/>
      <c r="M107" s="256" t="s">
        <v>606</v>
      </c>
      <c r="N107" s="257"/>
      <c r="O107" s="257"/>
      <c r="P107" s="257"/>
      <c r="Q107" s="258"/>
      <c r="R107" s="146" t="s">
        <v>607</v>
      </c>
      <c r="S107" s="147"/>
      <c r="T107" s="147"/>
      <c r="U107" s="147"/>
      <c r="V107" s="147"/>
      <c r="W107" s="147"/>
      <c r="X107" s="148"/>
      <c r="Y107" s="251" t="s">
        <v>1</v>
      </c>
      <c r="Z107" s="249">
        <f>SUM(Z31:Z106)</f>
        <v>350</v>
      </c>
    </row>
    <row r="108" spans="1:26" ht="21" customHeight="1">
      <c r="B108" s="143"/>
      <c r="C108" s="259"/>
      <c r="D108" s="260"/>
      <c r="E108" s="260"/>
      <c r="F108" s="260"/>
      <c r="G108" s="260"/>
      <c r="H108" s="260"/>
      <c r="I108" s="260"/>
      <c r="J108" s="260"/>
      <c r="K108" s="260"/>
      <c r="L108" s="261"/>
      <c r="M108" s="259"/>
      <c r="N108" s="260"/>
      <c r="O108" s="260"/>
      <c r="P108" s="260"/>
      <c r="Q108" s="261"/>
      <c r="R108" s="149"/>
      <c r="S108" s="150"/>
      <c r="T108" s="150"/>
      <c r="U108" s="150"/>
      <c r="V108" s="150"/>
      <c r="W108" s="150"/>
      <c r="X108" s="151"/>
      <c r="Y108" s="252"/>
      <c r="Z108" s="249"/>
    </row>
    <row r="109" spans="1:26" ht="21" customHeight="1">
      <c r="A109" s="26" t="b">
        <v>0</v>
      </c>
      <c r="B109" s="143"/>
      <c r="C109" s="262"/>
      <c r="D109" s="263"/>
      <c r="E109" s="263"/>
      <c r="F109" s="263"/>
      <c r="G109" s="263"/>
      <c r="H109" s="263"/>
      <c r="I109" s="263"/>
      <c r="J109" s="263"/>
      <c r="K109" s="263"/>
      <c r="L109" s="264"/>
      <c r="M109" s="271" t="s">
        <v>946</v>
      </c>
      <c r="N109" s="272"/>
      <c r="O109" s="272"/>
      <c r="P109" s="272"/>
      <c r="Q109" s="273"/>
      <c r="R109" s="282" t="s">
        <v>608</v>
      </c>
      <c r="S109" s="282"/>
      <c r="T109" s="282"/>
      <c r="U109" s="281">
        <f>IF(A14=1,Z111,IF(A14=2,Z111/2,IF(A14=3,T16,0)))</f>
        <v>0</v>
      </c>
      <c r="V109" s="281"/>
      <c r="W109" s="281"/>
      <c r="X109" s="281"/>
      <c r="Y109" s="251" t="s">
        <v>2</v>
      </c>
      <c r="Z109" s="249">
        <f>Z107*0.16</f>
        <v>56</v>
      </c>
    </row>
    <row r="110" spans="1:26">
      <c r="B110" s="143"/>
      <c r="C110" s="265"/>
      <c r="D110" s="266"/>
      <c r="E110" s="266"/>
      <c r="F110" s="266"/>
      <c r="G110" s="266"/>
      <c r="H110" s="266"/>
      <c r="I110" s="266"/>
      <c r="J110" s="266"/>
      <c r="K110" s="266"/>
      <c r="L110" s="267"/>
      <c r="M110" s="274"/>
      <c r="N110" s="275"/>
      <c r="O110" s="275"/>
      <c r="P110" s="275"/>
      <c r="Q110" s="276"/>
      <c r="R110" s="282"/>
      <c r="S110" s="282"/>
      <c r="T110" s="282"/>
      <c r="U110" s="281"/>
      <c r="V110" s="281"/>
      <c r="W110" s="281"/>
      <c r="X110" s="281"/>
      <c r="Y110" s="252"/>
      <c r="Z110" s="249"/>
    </row>
    <row r="111" spans="1:26" ht="15.75" customHeight="1">
      <c r="B111" s="143"/>
      <c r="C111" s="265"/>
      <c r="D111" s="266"/>
      <c r="E111" s="266"/>
      <c r="F111" s="266"/>
      <c r="G111" s="266"/>
      <c r="H111" s="266"/>
      <c r="I111" s="266"/>
      <c r="J111" s="266"/>
      <c r="K111" s="266"/>
      <c r="L111" s="267"/>
      <c r="M111" s="274"/>
      <c r="N111" s="275"/>
      <c r="O111" s="275"/>
      <c r="P111" s="275"/>
      <c r="Q111" s="276"/>
      <c r="R111" s="146" t="s">
        <v>609</v>
      </c>
      <c r="S111" s="147"/>
      <c r="T111" s="148"/>
      <c r="U111" s="280">
        <f>Z111-U109</f>
        <v>406</v>
      </c>
      <c r="V111" s="280"/>
      <c r="W111" s="280"/>
      <c r="X111" s="280"/>
      <c r="Y111" s="253" t="s">
        <v>0</v>
      </c>
      <c r="Z111" s="250">
        <f>Z107+Z109</f>
        <v>406</v>
      </c>
    </row>
    <row r="112" spans="1:26" ht="21" customHeight="1">
      <c r="B112" s="143"/>
      <c r="C112" s="268"/>
      <c r="D112" s="269"/>
      <c r="E112" s="269"/>
      <c r="F112" s="269"/>
      <c r="G112" s="269"/>
      <c r="H112" s="269"/>
      <c r="I112" s="269"/>
      <c r="J112" s="269"/>
      <c r="K112" s="269"/>
      <c r="L112" s="270"/>
      <c r="M112" s="277"/>
      <c r="N112" s="278"/>
      <c r="O112" s="278"/>
      <c r="P112" s="278"/>
      <c r="Q112" s="279"/>
      <c r="R112" s="149"/>
      <c r="S112" s="150"/>
      <c r="T112" s="151"/>
      <c r="U112" s="280"/>
      <c r="V112" s="280"/>
      <c r="W112" s="280"/>
      <c r="X112" s="280"/>
      <c r="Y112" s="254"/>
      <c r="Z112" s="250"/>
    </row>
    <row r="113" spans="1:26" ht="18.399999999999999" customHeight="1">
      <c r="A113" s="27"/>
      <c r="B113" s="27"/>
      <c r="C113" s="245" t="s">
        <v>22</v>
      </c>
      <c r="D113" s="245"/>
      <c r="E113" s="245"/>
      <c r="F113" s="245"/>
      <c r="G113" s="245"/>
      <c r="H113" s="245"/>
      <c r="I113" s="245"/>
      <c r="J113" s="245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/>
    <row r="117" spans="1:26" ht="6.75" customHeight="1"/>
    <row r="120" spans="1:26" ht="23.25" customHeight="1">
      <c r="C120" s="27"/>
    </row>
  </sheetData>
  <dataConsolidate/>
  <mergeCells count="334">
    <mergeCell ref="X44:Y44"/>
    <mergeCell ref="X45:Y45"/>
    <mergeCell ref="X47:Y47"/>
    <mergeCell ref="X46:Y46"/>
    <mergeCell ref="F14:L14"/>
    <mergeCell ref="F6:K6"/>
    <mergeCell ref="O11:S11"/>
    <mergeCell ref="L11:N11"/>
    <mergeCell ref="F11:K11"/>
    <mergeCell ref="O10:S10"/>
    <mergeCell ref="L10:N10"/>
    <mergeCell ref="F10:K10"/>
    <mergeCell ref="O9:S9"/>
    <mergeCell ref="L7:N7"/>
    <mergeCell ref="F7:K7"/>
    <mergeCell ref="V13:Z13"/>
    <mergeCell ref="T13:U13"/>
    <mergeCell ref="L9:N9"/>
    <mergeCell ref="X6:Z12"/>
    <mergeCell ref="T6:W12"/>
    <mergeCell ref="O6:S6"/>
    <mergeCell ref="X31:Y31"/>
    <mergeCell ref="T21:T22"/>
    <mergeCell ref="X23:Z23"/>
    <mergeCell ref="X3:X5"/>
    <mergeCell ref="Y3:Z5"/>
    <mergeCell ref="F3:S3"/>
    <mergeCell ref="T3:T5"/>
    <mergeCell ref="U3:W5"/>
    <mergeCell ref="F4:S4"/>
    <mergeCell ref="F5:K5"/>
    <mergeCell ref="L5:N5"/>
    <mergeCell ref="V17:X19"/>
    <mergeCell ref="Y17:Z19"/>
    <mergeCell ref="O7:S7"/>
    <mergeCell ref="L6:N6"/>
    <mergeCell ref="O5:S5"/>
    <mergeCell ref="F8:S8"/>
    <mergeCell ref="T23:T26"/>
    <mergeCell ref="U23:W26"/>
    <mergeCell ref="F27:N29"/>
    <mergeCell ref="F31:I31"/>
    <mergeCell ref="F9:K9"/>
    <mergeCell ref="T14:U14"/>
    <mergeCell ref="F12:G12"/>
    <mergeCell ref="H12:J12"/>
    <mergeCell ref="F13:G13"/>
    <mergeCell ref="H13:J13"/>
    <mergeCell ref="X53:Y53"/>
    <mergeCell ref="X57:Y57"/>
    <mergeCell ref="X54:Y54"/>
    <mergeCell ref="X55:Y55"/>
    <mergeCell ref="X56:Y56"/>
    <mergeCell ref="X48:Y48"/>
    <mergeCell ref="X49:Y49"/>
    <mergeCell ref="Y27:Z29"/>
    <mergeCell ref="T27:X29"/>
    <mergeCell ref="X32:Y32"/>
    <mergeCell ref="X33:Y33"/>
    <mergeCell ref="X34:Y34"/>
    <mergeCell ref="X35:Y35"/>
    <mergeCell ref="X36:Y36"/>
    <mergeCell ref="X37:Y37"/>
    <mergeCell ref="X38:Y38"/>
    <mergeCell ref="X51:Y51"/>
    <mergeCell ref="X52:Y52"/>
    <mergeCell ref="X50:Y50"/>
    <mergeCell ref="X39:Y39"/>
    <mergeCell ref="X40:Y40"/>
    <mergeCell ref="X41:Y41"/>
    <mergeCell ref="X42:Y42"/>
    <mergeCell ref="X43:Y43"/>
    <mergeCell ref="X95:Y95"/>
    <mergeCell ref="X96:Y96"/>
    <mergeCell ref="J88:K88"/>
    <mergeCell ref="F96:I96"/>
    <mergeCell ref="J96:K96"/>
    <mergeCell ref="F95:I95"/>
    <mergeCell ref="J95:K95"/>
    <mergeCell ref="F90:I90"/>
    <mergeCell ref="J90:K90"/>
    <mergeCell ref="F91:I91"/>
    <mergeCell ref="J91:K91"/>
    <mergeCell ref="F92:I92"/>
    <mergeCell ref="J92:K92"/>
    <mergeCell ref="F93:I93"/>
    <mergeCell ref="J93:K93"/>
    <mergeCell ref="F94:I94"/>
    <mergeCell ref="J94:K94"/>
    <mergeCell ref="F88:I88"/>
    <mergeCell ref="J89:K89"/>
    <mergeCell ref="F89:I89"/>
    <mergeCell ref="X98:Y98"/>
    <mergeCell ref="F97:I97"/>
    <mergeCell ref="J97:K97"/>
    <mergeCell ref="F98:I98"/>
    <mergeCell ref="J98:K98"/>
    <mergeCell ref="X97:Y97"/>
    <mergeCell ref="E103:X103"/>
    <mergeCell ref="E104:X104"/>
    <mergeCell ref="F99:I99"/>
    <mergeCell ref="J99:K99"/>
    <mergeCell ref="X99:Y99"/>
    <mergeCell ref="C101:Z101"/>
    <mergeCell ref="C102:D102"/>
    <mergeCell ref="U102:X102"/>
    <mergeCell ref="Q102:T102"/>
    <mergeCell ref="E102:G102"/>
    <mergeCell ref="H102:P102"/>
    <mergeCell ref="E105:X105"/>
    <mergeCell ref="Z107:Z108"/>
    <mergeCell ref="Z109:Z110"/>
    <mergeCell ref="Z111:Z112"/>
    <mergeCell ref="Y107:Y108"/>
    <mergeCell ref="Y109:Y110"/>
    <mergeCell ref="Y111:Y112"/>
    <mergeCell ref="F100:I100"/>
    <mergeCell ref="J100:K100"/>
    <mergeCell ref="C107:L108"/>
    <mergeCell ref="C109:L112"/>
    <mergeCell ref="M107:Q108"/>
    <mergeCell ref="M109:Q112"/>
    <mergeCell ref="U111:X112"/>
    <mergeCell ref="U109:X110"/>
    <mergeCell ref="R111:T112"/>
    <mergeCell ref="R109:T110"/>
    <mergeCell ref="X100:Y100"/>
    <mergeCell ref="E106:X106"/>
    <mergeCell ref="C103:D103"/>
    <mergeCell ref="C104:D104"/>
    <mergeCell ref="C105:D105"/>
    <mergeCell ref="C106:D106"/>
    <mergeCell ref="C113:Z113"/>
    <mergeCell ref="F59:I59"/>
    <mergeCell ref="J59:K59"/>
    <mergeCell ref="F60:I60"/>
    <mergeCell ref="J60:K60"/>
    <mergeCell ref="F61:I61"/>
    <mergeCell ref="J61:K61"/>
    <mergeCell ref="F62:I62"/>
    <mergeCell ref="J62:K62"/>
    <mergeCell ref="F74:I74"/>
    <mergeCell ref="J74:K74"/>
    <mergeCell ref="J68:K68"/>
    <mergeCell ref="F69:I69"/>
    <mergeCell ref="J69:K69"/>
    <mergeCell ref="F70:I70"/>
    <mergeCell ref="J70:K70"/>
    <mergeCell ref="F71:I71"/>
    <mergeCell ref="J71:K71"/>
    <mergeCell ref="F72:I72"/>
    <mergeCell ref="J87:K87"/>
    <mergeCell ref="J83:K83"/>
    <mergeCell ref="F83:I83"/>
    <mergeCell ref="F79:I79"/>
    <mergeCell ref="F84:I84"/>
    <mergeCell ref="F85:I85"/>
    <mergeCell ref="J85:K85"/>
    <mergeCell ref="F86:I86"/>
    <mergeCell ref="J86:K86"/>
    <mergeCell ref="F87:I87"/>
    <mergeCell ref="J77:K77"/>
    <mergeCell ref="J63:K63"/>
    <mergeCell ref="F65:I65"/>
    <mergeCell ref="F67:I67"/>
    <mergeCell ref="F75:I75"/>
    <mergeCell ref="J75:K75"/>
    <mergeCell ref="F56:I56"/>
    <mergeCell ref="J56:K56"/>
    <mergeCell ref="J84:K84"/>
    <mergeCell ref="J79:K79"/>
    <mergeCell ref="F80:I80"/>
    <mergeCell ref="J80:K80"/>
    <mergeCell ref="F81:I81"/>
    <mergeCell ref="J81:K81"/>
    <mergeCell ref="F82:I82"/>
    <mergeCell ref="J82:K82"/>
    <mergeCell ref="F51:I51"/>
    <mergeCell ref="J51:K51"/>
    <mergeCell ref="F48:I48"/>
    <mergeCell ref="J48:K48"/>
    <mergeCell ref="F49:I49"/>
    <mergeCell ref="J49:K49"/>
    <mergeCell ref="F50:I50"/>
    <mergeCell ref="J50:K50"/>
    <mergeCell ref="J78:K78"/>
    <mergeCell ref="J53:K53"/>
    <mergeCell ref="F54:I54"/>
    <mergeCell ref="J54:K54"/>
    <mergeCell ref="F55:I55"/>
    <mergeCell ref="J55:K55"/>
    <mergeCell ref="F76:I76"/>
    <mergeCell ref="J76:K76"/>
    <mergeCell ref="F78:I78"/>
    <mergeCell ref="F58:I58"/>
    <mergeCell ref="J58:K58"/>
    <mergeCell ref="F73:I73"/>
    <mergeCell ref="J73:K73"/>
    <mergeCell ref="J72:K72"/>
    <mergeCell ref="F63:I63"/>
    <mergeCell ref="F77:I77"/>
    <mergeCell ref="F52:I52"/>
    <mergeCell ref="J52:K52"/>
    <mergeCell ref="F36:I36"/>
    <mergeCell ref="F16:L16"/>
    <mergeCell ref="F23:K23"/>
    <mergeCell ref="L23:N23"/>
    <mergeCell ref="F15:L15"/>
    <mergeCell ref="F26:K26"/>
    <mergeCell ref="L26:N26"/>
    <mergeCell ref="J38:K38"/>
    <mergeCell ref="F40:I40"/>
    <mergeCell ref="J39:K39"/>
    <mergeCell ref="J40:K40"/>
    <mergeCell ref="F24:S24"/>
    <mergeCell ref="O27:Q29"/>
    <mergeCell ref="O25:S25"/>
    <mergeCell ref="F42:I42"/>
    <mergeCell ref="J42:K42"/>
    <mergeCell ref="F43:I43"/>
    <mergeCell ref="J43:K43"/>
    <mergeCell ref="F44:I44"/>
    <mergeCell ref="J44:K44"/>
    <mergeCell ref="F45:I45"/>
    <mergeCell ref="F32:I32"/>
    <mergeCell ref="X84:Y84"/>
    <mergeCell ref="X85:Y85"/>
    <mergeCell ref="J33:K33"/>
    <mergeCell ref="F34:I34"/>
    <mergeCell ref="F35:I35"/>
    <mergeCell ref="J35:K35"/>
    <mergeCell ref="J34:K34"/>
    <mergeCell ref="J36:K36"/>
    <mergeCell ref="F39:I39"/>
    <mergeCell ref="J45:K45"/>
    <mergeCell ref="F47:I47"/>
    <mergeCell ref="J47:K47"/>
    <mergeCell ref="J46:K46"/>
    <mergeCell ref="F46:I46"/>
    <mergeCell ref="J64:K64"/>
    <mergeCell ref="J65:K65"/>
    <mergeCell ref="F66:I66"/>
    <mergeCell ref="J66:K66"/>
    <mergeCell ref="J67:K67"/>
    <mergeCell ref="F68:I68"/>
    <mergeCell ref="F57:I57"/>
    <mergeCell ref="J57:K57"/>
    <mergeCell ref="F64:I64"/>
    <mergeCell ref="F53:I53"/>
    <mergeCell ref="X72:Y72"/>
    <mergeCell ref="X73:Y73"/>
    <mergeCell ref="X74:Y74"/>
    <mergeCell ref="X75:Y75"/>
    <mergeCell ref="X76:Y76"/>
    <mergeCell ref="X77:Y77"/>
    <mergeCell ref="X58:Y58"/>
    <mergeCell ref="X68:Y68"/>
    <mergeCell ref="X61:Y61"/>
    <mergeCell ref="X60:Y60"/>
    <mergeCell ref="X59:Y59"/>
    <mergeCell ref="X70:Y70"/>
    <mergeCell ref="X71:Y71"/>
    <mergeCell ref="F33:I33"/>
    <mergeCell ref="J21:M21"/>
    <mergeCell ref="T15:U15"/>
    <mergeCell ref="T16:U16"/>
    <mergeCell ref="T17:U17"/>
    <mergeCell ref="T18:U18"/>
    <mergeCell ref="T19:U19"/>
    <mergeCell ref="F22:K22"/>
    <mergeCell ref="L22:N22"/>
    <mergeCell ref="F20:H20"/>
    <mergeCell ref="I20:N20"/>
    <mergeCell ref="P15:S15"/>
    <mergeCell ref="P16:S16"/>
    <mergeCell ref="P17:S17"/>
    <mergeCell ref="P18:S18"/>
    <mergeCell ref="P19:S19"/>
    <mergeCell ref="O20:Z20"/>
    <mergeCell ref="M14:N19"/>
    <mergeCell ref="N21:S21"/>
    <mergeCell ref="Y14:Z16"/>
    <mergeCell ref="V14:X16"/>
    <mergeCell ref="P14:S14"/>
    <mergeCell ref="U21:Z22"/>
    <mergeCell ref="X24:Z26"/>
    <mergeCell ref="F41:I41"/>
    <mergeCell ref="J41:K41"/>
    <mergeCell ref="J37:K37"/>
    <mergeCell ref="F38:I38"/>
    <mergeCell ref="F37:I37"/>
    <mergeCell ref="J31:K31"/>
    <mergeCell ref="E12:E13"/>
    <mergeCell ref="C3:D7"/>
    <mergeCell ref="C2:S2"/>
    <mergeCell ref="C9:D13"/>
    <mergeCell ref="C14:D20"/>
    <mergeCell ref="E27:E29"/>
    <mergeCell ref="F25:K25"/>
    <mergeCell ref="L25:N25"/>
    <mergeCell ref="F17:L17"/>
    <mergeCell ref="F18:L18"/>
    <mergeCell ref="F19:L19"/>
    <mergeCell ref="O22:S22"/>
    <mergeCell ref="O23:S23"/>
    <mergeCell ref="R27:S29"/>
    <mergeCell ref="C21:D29"/>
    <mergeCell ref="F21:I21"/>
    <mergeCell ref="O26:S26"/>
    <mergeCell ref="J32:K32"/>
    <mergeCell ref="T2:Z2"/>
    <mergeCell ref="R107:X108"/>
    <mergeCell ref="X91:Y91"/>
    <mergeCell ref="X90:Y90"/>
    <mergeCell ref="X89:Y89"/>
    <mergeCell ref="X88:Y88"/>
    <mergeCell ref="X87:Y87"/>
    <mergeCell ref="X83:Y83"/>
    <mergeCell ref="X94:Y94"/>
    <mergeCell ref="X93:Y93"/>
    <mergeCell ref="X92:Y92"/>
    <mergeCell ref="X86:Y86"/>
    <mergeCell ref="X69:Y69"/>
    <mergeCell ref="X82:Y82"/>
    <mergeCell ref="X62:Y62"/>
    <mergeCell ref="X63:Y63"/>
    <mergeCell ref="X79:Y79"/>
    <mergeCell ref="X80:Y80"/>
    <mergeCell ref="X81:Y81"/>
    <mergeCell ref="X64:Y64"/>
    <mergeCell ref="X65:Y65"/>
    <mergeCell ref="X66:Y66"/>
    <mergeCell ref="X67:Y67"/>
    <mergeCell ref="X78:Y78"/>
  </mergeCells>
  <phoneticPr fontId="4" type="noConversion"/>
  <conditionalFormatting sqref="C32:C46">
    <cfRule type="containsText" dxfId="21" priority="262" operator="containsText" text="X">
      <formula>NOT(ISERROR(SEARCH("X",C32)))</formula>
    </cfRule>
  </conditionalFormatting>
  <conditionalFormatting sqref="C48:C62">
    <cfRule type="containsText" dxfId="20" priority="187" operator="containsText" text="X">
      <formula>NOT(ISERROR(SEARCH("X",C48)))</formula>
    </cfRule>
  </conditionalFormatting>
  <conditionalFormatting sqref="C64:C78">
    <cfRule type="containsText" dxfId="19" priority="83" operator="containsText" text="X">
      <formula>NOT(ISERROR(SEARCH("X",C64)))</formula>
    </cfRule>
  </conditionalFormatting>
  <conditionalFormatting sqref="C80:C94">
    <cfRule type="containsText" dxfId="18" priority="8" operator="containsText" text="X">
      <formula>NOT(ISERROR(SEARCH("X",C80)))</formula>
    </cfRule>
  </conditionalFormatting>
  <conditionalFormatting sqref="D32:Z100">
    <cfRule type="expression" dxfId="17" priority="1">
      <formula>$B32="R"</formula>
    </cfRule>
    <cfRule type="expression" dxfId="16" priority="2">
      <formula>$B32="P"</formula>
    </cfRule>
    <cfRule type="expression" dxfId="15" priority="3">
      <formula>$B32="C"</formula>
    </cfRule>
  </conditionalFormatting>
  <conditionalFormatting sqref="I20:N20">
    <cfRule type="expression" dxfId="14" priority="340">
      <formula>$A$19</formula>
    </cfRule>
  </conditionalFormatting>
  <conditionalFormatting sqref="N21:S21">
    <cfRule type="expression" dxfId="13" priority="343">
      <formula>$A$22</formula>
    </cfRule>
  </conditionalFormatting>
  <conditionalFormatting sqref="Q102:T102">
    <cfRule type="expression" dxfId="12" priority="5">
      <formula>$A$109</formula>
    </cfRule>
  </conditionalFormatting>
  <conditionalFormatting sqref="U23">
    <cfRule type="expression" dxfId="11" priority="351">
      <formula>$A$26</formula>
    </cfRule>
  </conditionalFormatting>
  <conditionalFormatting sqref="U102">
    <cfRule type="expression" dxfId="10" priority="7">
      <formula>$A$107</formula>
    </cfRule>
  </conditionalFormatting>
  <conditionalFormatting sqref="X24:Z26">
    <cfRule type="expression" dxfId="9" priority="350">
      <formula>$A$26</formula>
    </cfRule>
  </conditionalFormatting>
  <conditionalFormatting sqref="Y27:Z29">
    <cfRule type="expression" dxfId="8" priority="347">
      <formula>$A$26</formula>
    </cfRule>
  </conditionalFormatting>
  <dataValidations xWindow="328" yWindow="436" count="96">
    <dataValidation type="list" allowBlank="1" showInputMessage="1" showErrorMessage="1" sqref="F32:I32" xr:uid="{00000000-0002-0000-0000-000000000000}">
      <formula1>INDIRECT(E32)</formula1>
    </dataValidation>
    <dataValidation type="list" allowBlank="1" showInputMessage="1" showErrorMessage="1" sqref="J32:K32" xr:uid="{00000000-0002-0000-0000-000001000000}">
      <formula1>INDIRECT($E$32&amp;"_"&amp;$F$32)</formula1>
    </dataValidation>
    <dataValidation type="list" allowBlank="1" showInputMessage="1" showErrorMessage="1" sqref="F33:I33" xr:uid="{00000000-0002-0000-0000-000002000000}">
      <formula1>INDIRECT($E$33)</formula1>
    </dataValidation>
    <dataValidation type="list" allowBlank="1" showInputMessage="1" showErrorMessage="1" sqref="F34:I34" xr:uid="{00000000-0002-0000-0000-000003000000}">
      <formula1>INDIRECT($E$34)</formula1>
    </dataValidation>
    <dataValidation type="list" allowBlank="1" showInputMessage="1" showErrorMessage="1" sqref="J34:K34" xr:uid="{00000000-0002-0000-0000-000004000000}">
      <formula1>INDIRECT($E$34&amp;"_"&amp;$F$34)</formula1>
    </dataValidation>
    <dataValidation type="list" allowBlank="1" showInputMessage="1" showErrorMessage="1" sqref="F48:I48" xr:uid="{00000000-0002-0000-0000-000005000000}">
      <formula1>INDIRECT($E$48)</formula1>
    </dataValidation>
    <dataValidation type="list" allowBlank="1" showInputMessage="1" showErrorMessage="1" sqref="F49:I49" xr:uid="{00000000-0002-0000-0000-000006000000}">
      <formula1>INDIRECT($E$49)</formula1>
    </dataValidation>
    <dataValidation type="list" allowBlank="1" showInputMessage="1" showErrorMessage="1" sqref="F50:I50" xr:uid="{00000000-0002-0000-0000-000007000000}">
      <formula1>INDIRECT($E$50)</formula1>
    </dataValidation>
    <dataValidation type="list" allowBlank="1" showInputMessage="1" showErrorMessage="1" sqref="F57:I57" xr:uid="{00000000-0002-0000-0000-000008000000}">
      <formula1>INDIRECT($E$57)</formula1>
    </dataValidation>
    <dataValidation type="list" allowBlank="1" showInputMessage="1" showErrorMessage="1" sqref="J57:K57" xr:uid="{00000000-0002-0000-0000-000009000000}">
      <formula1>INDIRECT($E$57&amp;"_"&amp;$F$57)</formula1>
    </dataValidation>
    <dataValidation type="list" allowBlank="1" showInputMessage="1" showErrorMessage="1" sqref="J48:K48" xr:uid="{00000000-0002-0000-0000-00000A000000}">
      <formula1>INDIRECT($E$48&amp;"_"&amp;$F$48)</formula1>
    </dataValidation>
    <dataValidation type="list" allowBlank="1" showInputMessage="1" showErrorMessage="1" sqref="J49:K49" xr:uid="{00000000-0002-0000-0000-00000B000000}">
      <formula1>INDIRECT($E$49&amp;"_"&amp;$F$49)</formula1>
    </dataValidation>
    <dataValidation type="list" allowBlank="1" showInputMessage="1" showErrorMessage="1" sqref="J50:K50" xr:uid="{00000000-0002-0000-0000-00000C000000}">
      <formula1>INDIRECT($E$50&amp;"_"&amp;$F$50)</formula1>
    </dataValidation>
    <dataValidation type="list" allowBlank="1" showInputMessage="1" showErrorMessage="1" sqref="F64:I64" xr:uid="{00000000-0002-0000-0000-00000D000000}">
      <formula1>INDIRECT($E$64)</formula1>
    </dataValidation>
    <dataValidation type="list" allowBlank="1" showInputMessage="1" showErrorMessage="1" sqref="J64:K64" xr:uid="{00000000-0002-0000-0000-00000E000000}">
      <formula1>INDIRECT($E$64&amp;"_"&amp;$F$64)</formula1>
    </dataValidation>
    <dataValidation type="list" allowBlank="1" showInputMessage="1" showErrorMessage="1" sqref="J65:K65" xr:uid="{00000000-0002-0000-0000-00000F000000}">
      <formula1>INDIRECT($E$65&amp;"_"&amp;$F$65)</formula1>
    </dataValidation>
    <dataValidation type="list" allowBlank="1" showInputMessage="1" showErrorMessage="1" sqref="J66:K66" xr:uid="{00000000-0002-0000-0000-000010000000}">
      <formula1>INDIRECT($E$66&amp;"_"&amp;$F$66)</formula1>
    </dataValidation>
    <dataValidation type="list" allowBlank="1" showInputMessage="1" showErrorMessage="1" sqref="J67:K67" xr:uid="{00000000-0002-0000-0000-000011000000}">
      <formula1>INDIRECT($E$67&amp;"_"&amp;$F$67)</formula1>
    </dataValidation>
    <dataValidation type="list" allowBlank="1" showInputMessage="1" showErrorMessage="1" sqref="J68:K68" xr:uid="{00000000-0002-0000-0000-000012000000}">
      <formula1>INDIRECT($E$68&amp;"_"&amp;$F$68)</formula1>
    </dataValidation>
    <dataValidation type="list" allowBlank="1" showInputMessage="1" showErrorMessage="1" sqref="J73:K73" xr:uid="{00000000-0002-0000-0000-000013000000}">
      <formula1>INDIRECT($E$73&amp;"_"&amp;$F$73)</formula1>
    </dataValidation>
    <dataValidation type="list" allowBlank="1" showInputMessage="1" showErrorMessage="1" sqref="F65:I65" xr:uid="{00000000-0002-0000-0000-000014000000}">
      <formula1>INDIRECT($E$65)</formula1>
    </dataValidation>
    <dataValidation type="list" allowBlank="1" showInputMessage="1" showErrorMessage="1" sqref="F66:I66" xr:uid="{00000000-0002-0000-0000-000015000000}">
      <formula1>INDIRECT($E$66)</formula1>
    </dataValidation>
    <dataValidation type="list" allowBlank="1" showInputMessage="1" showErrorMessage="1" sqref="F67:I67" xr:uid="{00000000-0002-0000-0000-000016000000}">
      <formula1>INDIRECT($E$67)</formula1>
    </dataValidation>
    <dataValidation type="list" allowBlank="1" showInputMessage="1" showErrorMessage="1" sqref="F68:I68" xr:uid="{00000000-0002-0000-0000-000017000000}">
      <formula1>INDIRECT($E$68)</formula1>
    </dataValidation>
    <dataValidation type="list" allowBlank="1" showInputMessage="1" showErrorMessage="1" sqref="F73:I73" xr:uid="{00000000-0002-0000-0000-000018000000}">
      <formula1>INDIRECT($E$73)</formula1>
    </dataValidation>
    <dataValidation type="list" allowBlank="1" showInputMessage="1" showErrorMessage="1" sqref="F80:I80" xr:uid="{00000000-0002-0000-0000-000019000000}">
      <formula1>INDIRECT($E$80)</formula1>
    </dataValidation>
    <dataValidation type="list" allowBlank="1" showInputMessage="1" showErrorMessage="1" sqref="F81:I81" xr:uid="{00000000-0002-0000-0000-00001A000000}">
      <formula1>INDIRECT($E$81)</formula1>
    </dataValidation>
    <dataValidation type="list" allowBlank="1" showInputMessage="1" showErrorMessage="1" sqref="F82:I82" xr:uid="{00000000-0002-0000-0000-00001B000000}">
      <formula1>INDIRECT($E$82)</formula1>
    </dataValidation>
    <dataValidation type="list" allowBlank="1" showInputMessage="1" showErrorMessage="1" sqref="F89:I89" xr:uid="{00000000-0002-0000-0000-00001C000000}">
      <formula1>INDIRECT($E$89)</formula1>
    </dataValidation>
    <dataValidation type="list" allowBlank="1" showInputMessage="1" showErrorMessage="1" sqref="J80:K80" xr:uid="{00000000-0002-0000-0000-00001D000000}">
      <formula1>INDIRECT($E$80&amp;"_"&amp;$F$80)</formula1>
    </dataValidation>
    <dataValidation type="list" allowBlank="1" showInputMessage="1" showErrorMessage="1" sqref="J81:K81" xr:uid="{00000000-0002-0000-0000-00001E000000}">
      <formula1>INDIRECT($E$81&amp;"_"&amp;$F$81)</formula1>
    </dataValidation>
    <dataValidation type="list" allowBlank="1" showInputMessage="1" showErrorMessage="1" sqref="J82:K82" xr:uid="{00000000-0002-0000-0000-00001F000000}">
      <formula1>INDIRECT($E$82&amp;"_"&amp;$F$82)</formula1>
    </dataValidation>
    <dataValidation type="list" allowBlank="1" showInputMessage="1" showErrorMessage="1" sqref="J89:K89" xr:uid="{00000000-0002-0000-0000-000020000000}">
      <formula1>INDIRECT($E$89&amp;"_"&amp;$F$89)</formula1>
    </dataValidation>
    <dataValidation type="list" allowBlank="1" showInputMessage="1" showErrorMessage="1" sqref="F96:I96" xr:uid="{00000000-0002-0000-0000-000021000000}">
      <formula1>INDIRECT($E$96)</formula1>
    </dataValidation>
    <dataValidation type="list" allowBlank="1" showInputMessage="1" showErrorMessage="1" sqref="J96:K96" xr:uid="{00000000-0002-0000-0000-000022000000}">
      <formula1>INDIRECT($E$96&amp;"_"&amp;$F$96)</formula1>
    </dataValidation>
    <dataValidation type="list" allowBlank="1" showInputMessage="1" showErrorMessage="1" sqref="F51:I51" xr:uid="{00000000-0002-0000-0000-000023000000}">
      <formula1>INDIRECT($E$51)</formula1>
    </dataValidation>
    <dataValidation type="list" allowBlank="1" showInputMessage="1" showErrorMessage="1" sqref="F52:I52" xr:uid="{00000000-0002-0000-0000-000024000000}">
      <formula1>INDIRECT($E$52)</formula1>
    </dataValidation>
    <dataValidation type="list" allowBlank="1" showInputMessage="1" showErrorMessage="1" sqref="F53:I53" xr:uid="{00000000-0002-0000-0000-000025000000}">
      <formula1>INDIRECT($E$53)</formula1>
    </dataValidation>
    <dataValidation type="list" allowBlank="1" showInputMessage="1" showErrorMessage="1" sqref="F54:I54" xr:uid="{00000000-0002-0000-0000-000026000000}">
      <formula1>INDIRECT($E$54)</formula1>
    </dataValidation>
    <dataValidation type="list" allowBlank="1" showInputMessage="1" showErrorMessage="1" sqref="F55:I55" xr:uid="{00000000-0002-0000-0000-000027000000}">
      <formula1>INDIRECT($E$55)</formula1>
    </dataValidation>
    <dataValidation type="list" allowBlank="1" showInputMessage="1" showErrorMessage="1" sqref="F56:I56" xr:uid="{00000000-0002-0000-0000-000028000000}">
      <formula1>INDIRECT($E$56)</formula1>
    </dataValidation>
    <dataValidation type="list" allowBlank="1" showInputMessage="1" showErrorMessage="1" sqref="J51:K51" xr:uid="{00000000-0002-0000-0000-000029000000}">
      <formula1>INDIRECT($E$51&amp;"_"&amp;$F$51)</formula1>
    </dataValidation>
    <dataValidation type="list" allowBlank="1" showInputMessage="1" showErrorMessage="1" sqref="J52:K52" xr:uid="{00000000-0002-0000-0000-00002A000000}">
      <formula1>INDIRECT($E$52&amp;"_"&amp;$F$52)</formula1>
    </dataValidation>
    <dataValidation type="list" allowBlank="1" showInputMessage="1" showErrorMessage="1" sqref="J53:K53" xr:uid="{00000000-0002-0000-0000-00002B000000}">
      <formula1>INDIRECT($E$53&amp;"_"&amp;$F$53)</formula1>
    </dataValidation>
    <dataValidation type="list" allowBlank="1" showInputMessage="1" showErrorMessage="1" sqref="J54:K54" xr:uid="{00000000-0002-0000-0000-00002C000000}">
      <formula1>INDIRECT($E$54&amp;"_"&amp;$F$54)</formula1>
    </dataValidation>
    <dataValidation type="list" allowBlank="1" showInputMessage="1" showErrorMessage="1" sqref="J55:K55" xr:uid="{00000000-0002-0000-0000-00002D000000}">
      <formula1>INDIRECT($E$55&amp;"_"&amp;$F$55)</formula1>
    </dataValidation>
    <dataValidation type="list" allowBlank="1" showInputMessage="1" showErrorMessage="1" sqref="J56:K56" xr:uid="{00000000-0002-0000-0000-00002E000000}">
      <formula1>INDIRECT($E$56&amp;"_"&amp;$F$56)</formula1>
    </dataValidation>
    <dataValidation type="list" allowBlank="1" showInputMessage="1" showErrorMessage="1" sqref="F69:I69" xr:uid="{00000000-0002-0000-0000-00002F000000}">
      <formula1>INDIRECT($E$69)</formula1>
    </dataValidation>
    <dataValidation type="list" allowBlank="1" showInputMessage="1" showErrorMessage="1" sqref="F70:I70" xr:uid="{00000000-0002-0000-0000-000030000000}">
      <formula1>INDIRECT($E$70)</formula1>
    </dataValidation>
    <dataValidation type="list" allowBlank="1" showInputMessage="1" showErrorMessage="1" sqref="F71:I71" xr:uid="{00000000-0002-0000-0000-000031000000}">
      <formula1>INDIRECT($E$71)</formula1>
    </dataValidation>
    <dataValidation type="list" allowBlank="1" showInputMessage="1" showErrorMessage="1" sqref="F72:I72" xr:uid="{00000000-0002-0000-0000-000032000000}">
      <formula1>INDIRECT($E$72)</formula1>
    </dataValidation>
    <dataValidation type="list" allowBlank="1" showInputMessage="1" showErrorMessage="1" sqref="J69:K69" xr:uid="{00000000-0002-0000-0000-000033000000}">
      <formula1>INDIRECT($E$69&amp;"_"&amp;$F$69)</formula1>
    </dataValidation>
    <dataValidation type="list" allowBlank="1" showInputMessage="1" showErrorMessage="1" sqref="J70:K70" xr:uid="{00000000-0002-0000-0000-000034000000}">
      <formula1>INDIRECT($E$70&amp;"_"&amp;$F$70)</formula1>
    </dataValidation>
    <dataValidation type="list" allowBlank="1" showInputMessage="1" showErrorMessage="1" sqref="J71:K71" xr:uid="{00000000-0002-0000-0000-000035000000}">
      <formula1>INDIRECT($E$71&amp;"_"&amp;$F$71)</formula1>
    </dataValidation>
    <dataValidation type="list" allowBlank="1" showInputMessage="1" showErrorMessage="1" sqref="J72:K72" xr:uid="{00000000-0002-0000-0000-000036000000}">
      <formula1>INDIRECT($E$72&amp;"_"&amp;$F$72)</formula1>
    </dataValidation>
    <dataValidation type="list" allowBlank="1" showInputMessage="1" showErrorMessage="1" sqref="F83:I83" xr:uid="{00000000-0002-0000-0000-000037000000}">
      <formula1>INDIRECT($E$83)</formula1>
    </dataValidation>
    <dataValidation type="list" allowBlank="1" showInputMessage="1" showErrorMessage="1" sqref="F84:I84" xr:uid="{00000000-0002-0000-0000-000038000000}">
      <formula1>INDIRECT($E$84)</formula1>
    </dataValidation>
    <dataValidation type="list" allowBlank="1" showInputMessage="1" showErrorMessage="1" sqref="F85:I85" xr:uid="{00000000-0002-0000-0000-000039000000}">
      <formula1>INDIRECT($E$85)</formula1>
    </dataValidation>
    <dataValidation type="list" allowBlank="1" showInputMessage="1" showErrorMessage="1" sqref="F86:I86" xr:uid="{00000000-0002-0000-0000-00003A000000}">
      <formula1>INDIRECT($E$86)</formula1>
    </dataValidation>
    <dataValidation type="list" allowBlank="1" showInputMessage="1" showErrorMessage="1" sqref="F87:I87" xr:uid="{00000000-0002-0000-0000-00003B000000}">
      <formula1>INDIRECT($E$87)</formula1>
    </dataValidation>
    <dataValidation type="list" allowBlank="1" showInputMessage="1" showErrorMessage="1" sqref="F88:I88" xr:uid="{00000000-0002-0000-0000-00003C000000}">
      <formula1>INDIRECT($E$88)</formula1>
    </dataValidation>
    <dataValidation type="list" allowBlank="1" showInputMessage="1" showErrorMessage="1" sqref="J83:K83" xr:uid="{00000000-0002-0000-0000-00003D000000}">
      <formula1>INDIRECT($E$83&amp;"_"&amp;$F$83)</formula1>
    </dataValidation>
    <dataValidation type="list" allowBlank="1" showInputMessage="1" showErrorMessage="1" sqref="J84:K84" xr:uid="{00000000-0002-0000-0000-00003E000000}">
      <formula1>INDIRECT($E$84&amp;"_"&amp;$F$84)</formula1>
    </dataValidation>
    <dataValidation type="list" allowBlank="1" showInputMessage="1" showErrorMessage="1" sqref="J85:K85" xr:uid="{00000000-0002-0000-0000-00003F000000}">
      <formula1>INDIRECT($E$85&amp;"_"&amp;$F$85)</formula1>
    </dataValidation>
    <dataValidation type="list" allowBlank="1" showInputMessage="1" showErrorMessage="1" sqref="J86:K86" xr:uid="{00000000-0002-0000-0000-000040000000}">
      <formula1>INDIRECT($E$86&amp;"_"&amp;$F$86)</formula1>
    </dataValidation>
    <dataValidation type="list" allowBlank="1" showInputMessage="1" showErrorMessage="1" sqref="J87:K87" xr:uid="{00000000-0002-0000-0000-000041000000}">
      <formula1>INDIRECT($E$87&amp;"_"&amp;$F$87)</formula1>
    </dataValidation>
    <dataValidation type="list" allowBlank="1" showInputMessage="1" showErrorMessage="1" sqref="J88:K88" xr:uid="{00000000-0002-0000-0000-000042000000}">
      <formula1>INDIRECT($E$88&amp;"_"&amp;$F$88)</formula1>
    </dataValidation>
    <dataValidation type="list" allowBlank="1" showInputMessage="1" showErrorMessage="1" sqref="F97:I97" xr:uid="{00000000-0002-0000-0000-000043000000}">
      <formula1>INDIRECT($E$97)</formula1>
    </dataValidation>
    <dataValidation type="list" allowBlank="1" showInputMessage="1" showErrorMessage="1" sqref="F98:I98" xr:uid="{00000000-0002-0000-0000-000044000000}">
      <formula1>INDIRECT($E$98)</formula1>
    </dataValidation>
    <dataValidation type="list" allowBlank="1" showInputMessage="1" showErrorMessage="1" sqref="F99:I99" xr:uid="{00000000-0002-0000-0000-000045000000}">
      <formula1>INDIRECT($E$99)</formula1>
    </dataValidation>
    <dataValidation type="list" allowBlank="1" showInputMessage="1" showErrorMessage="1" sqref="F100:I100" xr:uid="{00000000-0002-0000-0000-000046000000}">
      <formula1>INDIRECT($E$100)</formula1>
    </dataValidation>
    <dataValidation type="list" allowBlank="1" showInputMessage="1" showErrorMessage="1" sqref="J97:K97" xr:uid="{00000000-0002-0000-0000-000047000000}">
      <formula1>INDIRECT($E$97&amp;"_"&amp;$F$97)</formula1>
    </dataValidation>
    <dataValidation type="list" allowBlank="1" showInputMessage="1" showErrorMessage="1" sqref="J98:K98" xr:uid="{00000000-0002-0000-0000-000048000000}">
      <formula1>INDIRECT($E$98&amp;"_"&amp;$F$98)</formula1>
    </dataValidation>
    <dataValidation type="list" allowBlank="1" showInputMessage="1" showErrorMessage="1" sqref="J99:K99" xr:uid="{00000000-0002-0000-0000-000049000000}">
      <formula1>INDIRECT($E$99&amp;"_"&amp;$F$99)</formula1>
    </dataValidation>
    <dataValidation type="list" allowBlank="1" showInputMessage="1" showErrorMessage="1" sqref="J100:K100" xr:uid="{00000000-0002-0000-0000-00004A000000}">
      <formula1>INDIRECT($E$100&amp;"_"&amp;$F$100)</formula1>
    </dataValidation>
    <dataValidation type="textLength" operator="equal" allowBlank="1" showInputMessage="1" showErrorMessage="1" sqref="C80:C94 C48:C62 C64:C78 C32:C46" xr:uid="{00000000-0002-0000-0000-00004B000000}">
      <formula1>1</formula1>
    </dataValidation>
    <dataValidation type="list" allowBlank="1" showInputMessage="1" showErrorMessage="1" sqref="J33:K33" xr:uid="{00000000-0002-0000-0000-00004C000000}">
      <formula1>INDIRECT($E$33&amp;"_"&amp;$F$33)</formula1>
    </dataValidation>
    <dataValidation type="custom" allowBlank="1" showInputMessage="1" showErrorMessage="1" errorTitle="ERROR" error="DEBE INTRODUCIR UN TEXTO EN MAYÚSCULAS" sqref="F3:S3" xr:uid="{00000000-0002-0000-0000-00004D000000}">
      <formula1>EXACT(F3,UPPER(F3))</formula1>
    </dataValidation>
    <dataValidation type="custom" allowBlank="1" showInputMessage="1" showErrorMessage="1" error="DEBE INTRODUCIR UN TEXTO EN MAYÚSCULAS" sqref="F9:K9 V13:Z13 F4:S4 F5:K6 O6:S6 O9:S9" xr:uid="{00000000-0002-0000-0000-00004E000000}">
      <formula1>EXACT(F4,UPPER(F4))</formula1>
    </dataValidation>
    <dataValidation type="textLength" operator="equal" allowBlank="1" showInputMessage="1" showErrorMessage="1" errorTitle="CODIGO POSTAL" error="OBLIGATORIO 5 CARACTERES" promptTitle="CODIGO POSTAL" prompt="OBLIGATORIO 5 CARACTERES" sqref="O5" xr:uid="{00000000-0002-0000-0000-00004F000000}">
      <formula1>5</formula1>
    </dataValidation>
    <dataValidation type="list" allowBlank="1" showInputMessage="1" showErrorMessage="1" sqref="F35:I35" xr:uid="{00000000-0002-0000-0000-000050000000}">
      <formula1>INDIRECT($E$35)</formula1>
    </dataValidation>
    <dataValidation type="list" allowBlank="1" showInputMessage="1" showErrorMessage="1" sqref="F36:I36" xr:uid="{00000000-0002-0000-0000-000051000000}">
      <formula1>INDIRECT($E$36)</formula1>
    </dataValidation>
    <dataValidation type="list" allowBlank="1" showInputMessage="1" showErrorMessage="1" sqref="F37:I37" xr:uid="{00000000-0002-0000-0000-000052000000}">
      <formula1>INDIRECT($E$37)</formula1>
    </dataValidation>
    <dataValidation type="list" allowBlank="1" showInputMessage="1" showErrorMessage="1" sqref="F38:I38" xr:uid="{00000000-0002-0000-0000-000053000000}">
      <formula1>INDIRECT($E$38)</formula1>
    </dataValidation>
    <dataValidation type="list" allowBlank="1" showInputMessage="1" showErrorMessage="1" sqref="F39:I39" xr:uid="{00000000-0002-0000-0000-000054000000}">
      <formula1>INDIRECT($E$39)</formula1>
    </dataValidation>
    <dataValidation type="list" allowBlank="1" showInputMessage="1" showErrorMessage="1" sqref="F40:I40" xr:uid="{00000000-0002-0000-0000-000055000000}">
      <formula1>INDIRECT($E$40)</formula1>
    </dataValidation>
    <dataValidation type="list" allowBlank="1" showInputMessage="1" showErrorMessage="1" sqref="F41:I41" xr:uid="{00000000-0002-0000-0000-000056000000}">
      <formula1>INDIRECT($E$41)</formula1>
    </dataValidation>
    <dataValidation type="list" allowBlank="1" showInputMessage="1" showErrorMessage="1" sqref="J35:K35" xr:uid="{00000000-0002-0000-0000-000057000000}">
      <formula1>INDIRECT($E$35&amp;"_"&amp;$F$35)</formula1>
    </dataValidation>
    <dataValidation type="list" allowBlank="1" showInputMessage="1" showErrorMessage="1" sqref="J36:K36" xr:uid="{00000000-0002-0000-0000-000058000000}">
      <formula1>INDIRECT($E$36&amp;"_"&amp;$F$36)</formula1>
    </dataValidation>
    <dataValidation type="list" allowBlank="1" showInputMessage="1" showErrorMessage="1" sqref="J37:K37" xr:uid="{00000000-0002-0000-0000-000059000000}">
      <formula1>INDIRECT($E$37&amp;"_"&amp;$F$37)</formula1>
    </dataValidation>
    <dataValidation type="list" allowBlank="1" showInputMessage="1" showErrorMessage="1" sqref="J38:K38" xr:uid="{00000000-0002-0000-0000-00005A000000}">
      <formula1>INDIRECT($E$38&amp;"_"&amp;$F$38)</formula1>
    </dataValidation>
    <dataValidation type="list" allowBlank="1" showInputMessage="1" showErrorMessage="1" sqref="J39:K39" xr:uid="{00000000-0002-0000-0000-00005B000000}">
      <formula1>INDIRECT($E$39&amp;"_"&amp;$F$39)</formula1>
    </dataValidation>
    <dataValidation type="list" allowBlank="1" showInputMessage="1" showErrorMessage="1" sqref="J40:K40" xr:uid="{00000000-0002-0000-0000-00005C000000}">
      <formula1>INDIRECT($E$40&amp;"_"&amp;$F$40)</formula1>
    </dataValidation>
    <dataValidation type="list" allowBlank="1" showInputMessage="1" showErrorMessage="1" sqref="J41:K41" xr:uid="{00000000-0002-0000-0000-00005D000000}">
      <formula1>INDIRECT($E$41&amp;"_"&amp;$F$41)</formula1>
    </dataValidation>
    <dataValidation type="custom" allowBlank="1" showInputMessage="1" showErrorMessage="1" error="DEBE INTRODUCIR UN TEXTO EN MAYÚSCULAS" promptTitle="RFC" prompt="LONGITUD DE 12 O 13 CARCATERES" sqref="F7:K7" xr:uid="{00000000-0002-0000-0000-00005E000000}">
      <formula1>EXACT(F7,UPPER(F7))</formula1>
    </dataValidation>
    <dataValidation type="list" allowBlank="1" showInputMessage="1" showErrorMessage="1" sqref="B32:B112" xr:uid="{781CE7DB-E2C7-46C4-8136-7DB264AA8EE4}">
      <formula1>"L, P, C, R"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portrait" r:id="rId1"/>
  <headerFooter alignWithMargins="0"/>
  <rowBreaks count="1" manualBreakCount="1">
    <brk id="119" min="2" max="2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3" r:id="rId4" name="Check Box 99">
              <controlPr defaultSize="0" autoFill="0" autoLine="0" autoPict="0">
                <anchor moveWithCells="1">
                  <from>
                    <xdr:col>19</xdr:col>
                    <xdr:colOff>523875</xdr:colOff>
                    <xdr:row>23</xdr:row>
                    <xdr:rowOff>47625</xdr:rowOff>
                  </from>
                  <to>
                    <xdr:col>20</xdr:col>
                    <xdr:colOff>66675</xdr:colOff>
                    <xdr:row>24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" name="Option Button 100">
              <controlPr defaultSize="0" autoFill="0" autoLine="0" autoPict="0">
                <anchor moveWithCells="1">
                  <from>
                    <xdr:col>14</xdr:col>
                    <xdr:colOff>171450</xdr:colOff>
                    <xdr:row>13</xdr:row>
                    <xdr:rowOff>19050</xdr:rowOff>
                  </from>
                  <to>
                    <xdr:col>14</xdr:col>
                    <xdr:colOff>400050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" name="Option Button 101">
              <controlPr defaultSize="0" autoFill="0" autoLine="0" autoPict="0">
                <anchor moveWithCells="1">
                  <from>
                    <xdr:col>14</xdr:col>
                    <xdr:colOff>171450</xdr:colOff>
                    <xdr:row>14</xdr:row>
                    <xdr:rowOff>19050</xdr:rowOff>
                  </from>
                  <to>
                    <xdr:col>14</xdr:col>
                    <xdr:colOff>400050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7" name="Option Button 102">
              <controlPr defaultSize="0" autoFill="0" autoLine="0" autoPict="0">
                <anchor moveWithCells="1">
                  <from>
                    <xdr:col>14</xdr:col>
                    <xdr:colOff>171450</xdr:colOff>
                    <xdr:row>15</xdr:row>
                    <xdr:rowOff>19050</xdr:rowOff>
                  </from>
                  <to>
                    <xdr:col>14</xdr:col>
                    <xdr:colOff>400050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" name="Option Button 103">
              <controlPr defaultSize="0" autoFill="0" autoLine="0" autoPict="0">
                <anchor moveWithCells="1">
                  <from>
                    <xdr:col>14</xdr:col>
                    <xdr:colOff>171450</xdr:colOff>
                    <xdr:row>16</xdr:row>
                    <xdr:rowOff>19050</xdr:rowOff>
                  </from>
                  <to>
                    <xdr:col>14</xdr:col>
                    <xdr:colOff>400050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9" name="Option Button 104">
              <controlPr defaultSize="0" autoFill="0" autoLine="0" autoPict="0">
                <anchor moveWithCells="1">
                  <from>
                    <xdr:col>14</xdr:col>
                    <xdr:colOff>171450</xdr:colOff>
                    <xdr:row>17</xdr:row>
                    <xdr:rowOff>38100</xdr:rowOff>
                  </from>
                  <to>
                    <xdr:col>14</xdr:col>
                    <xdr:colOff>438150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" name="Option Button 105">
              <controlPr locked="0" defaultSize="0" autoFill="0" autoLine="0" autoPict="0">
                <anchor moveWithCells="1">
                  <from>
                    <xdr:col>14</xdr:col>
                    <xdr:colOff>171450</xdr:colOff>
                    <xdr:row>17</xdr:row>
                    <xdr:rowOff>266700</xdr:rowOff>
                  </from>
                  <to>
                    <xdr:col>15</xdr:col>
                    <xdr:colOff>19050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1" name="Check Box 107">
              <controlPr defaultSize="0" autoFill="0" autoLine="0" autoPict="0">
                <anchor moveWithCells="1">
                  <from>
                    <xdr:col>4</xdr:col>
                    <xdr:colOff>1162050</xdr:colOff>
                    <xdr:row>19</xdr:row>
                    <xdr:rowOff>0</xdr:rowOff>
                  </from>
                  <to>
                    <xdr:col>4</xdr:col>
                    <xdr:colOff>1352550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2" name="Check Box 117">
              <controlPr defaultSize="0" autoFill="0" autoLine="0" autoPict="0">
                <anchor moveWithCells="1">
                  <from>
                    <xdr:col>15</xdr:col>
                    <xdr:colOff>419100</xdr:colOff>
                    <xdr:row>101</xdr:row>
                    <xdr:rowOff>200025</xdr:rowOff>
                  </from>
                  <to>
                    <xdr:col>16</xdr:col>
                    <xdr:colOff>180975</xdr:colOff>
                    <xdr:row>101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3" name="Check Box 118">
              <controlPr defaultSize="0" autoFill="0" autoLine="0" autoPict="0">
                <anchor moveWithCells="1">
                  <from>
                    <xdr:col>20</xdr:col>
                    <xdr:colOff>47625</xdr:colOff>
                    <xdr:row>101</xdr:row>
                    <xdr:rowOff>200025</xdr:rowOff>
                  </from>
                  <to>
                    <xdr:col>20</xdr:col>
                    <xdr:colOff>219075</xdr:colOff>
                    <xdr:row>101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14" name="Option Button 150">
              <controlPr defaultSize="0" autoFill="0" autoLine="0" autoPict="0">
                <anchor moveWithCells="1">
                  <from>
                    <xdr:col>5</xdr:col>
                    <xdr:colOff>19050</xdr:colOff>
                    <xdr:row>12</xdr:row>
                    <xdr:rowOff>38100</xdr:rowOff>
                  </from>
                  <to>
                    <xdr:col>5</xdr:col>
                    <xdr:colOff>333375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15" name="Option Button 151">
              <controlPr defaultSize="0" autoFill="0" autoLine="0" autoPict="0">
                <anchor moveWithCells="1">
                  <from>
                    <xdr:col>6</xdr:col>
                    <xdr:colOff>457200</xdr:colOff>
                    <xdr:row>12</xdr:row>
                    <xdr:rowOff>66675</xdr:rowOff>
                  </from>
                  <to>
                    <xdr:col>7</xdr:col>
                    <xdr:colOff>257175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16" name="Option Button 153">
              <controlPr defaultSize="0" autoFill="0" autoLine="0" autoPict="0">
                <anchor moveWithCells="1">
                  <from>
                    <xdr:col>11</xdr:col>
                    <xdr:colOff>304800</xdr:colOff>
                    <xdr:row>12</xdr:row>
                    <xdr:rowOff>76200</xdr:rowOff>
                  </from>
                  <to>
                    <xdr:col>11</xdr:col>
                    <xdr:colOff>609600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17" name="Option Button 154">
              <controlPr defaultSize="0" autoFill="0" autoLine="0" autoPict="0">
                <anchor moveWithCells="1">
                  <from>
                    <xdr:col>11</xdr:col>
                    <xdr:colOff>285750</xdr:colOff>
                    <xdr:row>11</xdr:row>
                    <xdr:rowOff>19050</xdr:rowOff>
                  </from>
                  <to>
                    <xdr:col>11</xdr:col>
                    <xdr:colOff>609600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18" name="Option Button 155">
              <controlPr defaultSize="0" autoFill="0" autoLine="0" autoPict="0">
                <anchor moveWithCells="1">
                  <from>
                    <xdr:col>9</xdr:col>
                    <xdr:colOff>314325</xdr:colOff>
                    <xdr:row>12</xdr:row>
                    <xdr:rowOff>66675</xdr:rowOff>
                  </from>
                  <to>
                    <xdr:col>10</xdr:col>
                    <xdr:colOff>285750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19" name="Option Button 156">
              <controlPr defaultSize="0" autoFill="0" autoLine="0" autoPict="0">
                <anchor moveWithCells="1">
                  <from>
                    <xdr:col>9</xdr:col>
                    <xdr:colOff>304800</xdr:colOff>
                    <xdr:row>11</xdr:row>
                    <xdr:rowOff>28575</xdr:rowOff>
                  </from>
                  <to>
                    <xdr:col>10</xdr:col>
                    <xdr:colOff>276225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20" name="Option Button 158">
              <controlPr defaultSize="0" autoFill="0" autoLine="0" autoPict="0">
                <anchor moveWithCells="1">
                  <from>
                    <xdr:col>13</xdr:col>
                    <xdr:colOff>0</xdr:colOff>
                    <xdr:row>11</xdr:row>
                    <xdr:rowOff>19050</xdr:rowOff>
                  </from>
                  <to>
                    <xdr:col>13</xdr:col>
                    <xdr:colOff>304800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21" name="Option Button 159">
              <controlPr defaultSize="0" autoFill="0" autoLine="0" autoPict="0">
                <anchor moveWithCells="1">
                  <from>
                    <xdr:col>12</xdr:col>
                    <xdr:colOff>28575</xdr:colOff>
                    <xdr:row>12</xdr:row>
                    <xdr:rowOff>66675</xdr:rowOff>
                  </from>
                  <to>
                    <xdr:col>12</xdr:col>
                    <xdr:colOff>333375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22" name="Option Button 160">
              <controlPr defaultSize="0" autoFill="0" autoLine="0" autoPict="0">
                <anchor moveWithCells="1">
                  <from>
                    <xdr:col>15</xdr:col>
                    <xdr:colOff>200025</xdr:colOff>
                    <xdr:row>11</xdr:row>
                    <xdr:rowOff>28575</xdr:rowOff>
                  </from>
                  <to>
                    <xdr:col>16</xdr:col>
                    <xdr:colOff>76200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23" name="Option Button 161">
              <controlPr defaultSize="0" autoFill="0" autoLine="0" autoPict="0">
                <anchor moveWithCells="1">
                  <from>
                    <xdr:col>13</xdr:col>
                    <xdr:colOff>228600</xdr:colOff>
                    <xdr:row>12</xdr:row>
                    <xdr:rowOff>66675</xdr:rowOff>
                  </from>
                  <to>
                    <xdr:col>14</xdr:col>
                    <xdr:colOff>85725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24" name="Check Box 98">
              <controlPr defaultSize="0" autoFill="0" autoLine="0" autoPict="0">
                <anchor moveWithCells="1">
                  <from>
                    <xdr:col>20</xdr:col>
                    <xdr:colOff>219075</xdr:colOff>
                    <xdr:row>20</xdr:row>
                    <xdr:rowOff>76200</xdr:rowOff>
                  </from>
                  <to>
                    <xdr:col>20</xdr:col>
                    <xdr:colOff>390525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25" name="Check Box 116">
              <controlPr defaultSize="0" autoFill="0" autoLine="0" autoPict="0">
                <anchor moveWithCells="1">
                  <from>
                    <xdr:col>9</xdr:col>
                    <xdr:colOff>76200</xdr:colOff>
                    <xdr:row>19</xdr:row>
                    <xdr:rowOff>219075</xdr:rowOff>
                  </from>
                  <to>
                    <xdr:col>9</xdr:col>
                    <xdr:colOff>266700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6" name="Check Box 88">
              <controlPr defaultSize="0" autoFill="0" autoLine="0" autoPict="0" altText="LOS DATOS DE ENVIO SON LOS MISMOS DEL DOMICILIO FISCAL">
                <anchor moveWithCells="1">
                  <from>
                    <xdr:col>4</xdr:col>
                    <xdr:colOff>1162050</xdr:colOff>
                    <xdr:row>19</xdr:row>
                    <xdr:rowOff>209550</xdr:rowOff>
                  </from>
                  <to>
                    <xdr:col>4</xdr:col>
                    <xdr:colOff>1466850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27" name="Group Box 97">
              <controlPr defaultSize="0" autoFill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19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8" name="Group Box 148">
              <controlPr defaultSize="0" autoFill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19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9" name="Option Button 149">
              <controlPr defaultSize="0" autoFill="0" autoLine="0" autoPict="0">
                <anchor moveWithCells="1">
                  <from>
                    <xdr:col>5</xdr:col>
                    <xdr:colOff>19050</xdr:colOff>
                    <xdr:row>11</xdr:row>
                    <xdr:rowOff>28575</xdr:rowOff>
                  </from>
                  <to>
                    <xdr:col>5</xdr:col>
                    <xdr:colOff>333375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30" name="Option Button 152">
              <controlPr defaultSize="0" autoFill="0" autoLine="0" autoPict="0">
                <anchor moveWithCells="1">
                  <from>
                    <xdr:col>6</xdr:col>
                    <xdr:colOff>447675</xdr:colOff>
                    <xdr:row>11</xdr:row>
                    <xdr:rowOff>19050</xdr:rowOff>
                  </from>
                  <to>
                    <xdr:col>7</xdr:col>
                    <xdr:colOff>247650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1" name="Group Box 157">
              <controlPr defaultSize="0" autoFill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19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328" yWindow="436" count="10">
        <x14:dataValidation type="list" allowBlank="1" showInputMessage="1" showErrorMessage="1" xr:uid="{00000000-0002-0000-0000-000061000000}">
          <x14:formula1>
            <xm:f>Hoja1!$C$1:$C$6</xm:f>
          </x14:formula1>
          <xm:sqref>F17:L17</xm:sqref>
        </x14:dataValidation>
        <x14:dataValidation type="list" allowBlank="1" showInputMessage="1" showErrorMessage="1" xr:uid="{00000000-0002-0000-0000-000062000000}">
          <x14:formula1>
            <xm:f>Hoja1!$H$1:$H$2</xm:f>
          </x14:formula1>
          <xm:sqref>F19:L19</xm:sqref>
        </x14:dataValidation>
        <x14:dataValidation type="list" allowBlank="1" showInputMessage="1" showErrorMessage="1" xr:uid="{00000000-0002-0000-0000-000063000000}">
          <x14:formula1>
            <xm:f>Hoja1!$I$1:$I$116</xm:f>
          </x14:formula1>
          <xm:sqref>O7:S7</xm:sqref>
        </x14:dataValidation>
        <x14:dataValidation type="list" allowBlank="1" showInputMessage="1" showErrorMessage="1" errorTitle="ERROR" error="ELIGE UNA OPCION DEL LISTADO" promptTitle="Régimen Fiscal" xr:uid="{00000000-0002-0000-0000-000066000000}">
          <x14:formula1>
            <xm:f>Regimen!$A$1:$A$23</xm:f>
          </x14:formula1>
          <xm:sqref>F8:S8</xm:sqref>
        </x14:dataValidation>
        <x14:dataValidation type="list" allowBlank="1" showInputMessage="1" showErrorMessage="1" xr:uid="{49A5932F-1C31-45A5-961B-48D7063EA4B5}">
          <x14:formula1>
            <xm:f>Hoja3!$A$145</xm:f>
          </x14:formula1>
          <xm:sqref>E48:E57</xm:sqref>
        </x14:dataValidation>
        <x14:dataValidation type="list" allowBlank="1" showInputMessage="1" showErrorMessage="1" xr:uid="{646A9962-4FED-4BB0-90F3-94BB540E3B2D}">
          <x14:formula1>
            <xm:f>Hoja3!$A$238</xm:f>
          </x14:formula1>
          <xm:sqref>E80:E89</xm:sqref>
        </x14:dataValidation>
        <x14:dataValidation type="list" allowBlank="1" showInputMessage="1" showErrorMessage="1" xr:uid="{1A343425-2862-465D-9996-DBE9D2117D84}">
          <x14:formula1>
            <xm:f>Hoja3!$A$255:$A$257</xm:f>
          </x14:formula1>
          <xm:sqref>E96:E100</xm:sqref>
        </x14:dataValidation>
        <x14:dataValidation type="list" showInputMessage="1" showErrorMessage="1" xr:uid="{692F3FBB-A23C-4EFB-8C8C-1F33014052CD}">
          <x14:formula1>
            <xm:f>Hoja3!$A$3:$A$29</xm:f>
          </x14:formula1>
          <xm:sqref>E32:E41</xm:sqref>
        </x14:dataValidation>
        <x14:dataValidation type="list" allowBlank="1" showInputMessage="1" showErrorMessage="1" xr:uid="{A10376A4-8D39-4BA4-ACBE-D310953CBC5A}">
          <x14:formula1>
            <xm:f>Hoja3!$A$168:$A$181</xm:f>
          </x14:formula1>
          <xm:sqref>E64:E73</xm:sqref>
        </x14:dataValidation>
        <x14:dataValidation type="list" allowBlank="1" showInputMessage="1" showErrorMessage="1" xr:uid="{00000000-0002-0000-0000-000060000000}">
          <x14:formula1>
            <xm:f>Hoja1!$A$1:$A$8</xm:f>
          </x14:formula1>
          <xm:sqref>R27:S29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3"/>
  <sheetViews>
    <sheetView workbookViewId="0"/>
  </sheetViews>
  <sheetFormatPr baseColWidth="10" defaultRowHeight="12.75"/>
  <cols>
    <col min="1" max="1" width="85.5703125" bestFit="1" customWidth="1"/>
  </cols>
  <sheetData>
    <row r="1" spans="1:1">
      <c r="A1" t="s">
        <v>1167</v>
      </c>
    </row>
    <row r="2" spans="1:1">
      <c r="A2" t="s">
        <v>1168</v>
      </c>
    </row>
    <row r="3" spans="1:1">
      <c r="A3" t="s">
        <v>1169</v>
      </c>
    </row>
    <row r="4" spans="1:1">
      <c r="A4" t="s">
        <v>1170</v>
      </c>
    </row>
    <row r="5" spans="1:1">
      <c r="A5" t="s">
        <v>1171</v>
      </c>
    </row>
    <row r="6" spans="1:1">
      <c r="A6" t="s">
        <v>1172</v>
      </c>
    </row>
    <row r="7" spans="1:1">
      <c r="A7" t="s">
        <v>1173</v>
      </c>
    </row>
    <row r="8" spans="1:1">
      <c r="A8" t="s">
        <v>1174</v>
      </c>
    </row>
    <row r="9" spans="1:1">
      <c r="A9" t="s">
        <v>1175</v>
      </c>
    </row>
    <row r="10" spans="1:1">
      <c r="A10" t="s">
        <v>1176</v>
      </c>
    </row>
    <row r="11" spans="1:1">
      <c r="A11" t="s">
        <v>1177</v>
      </c>
    </row>
    <row r="12" spans="1:1">
      <c r="A12" t="s">
        <v>1178</v>
      </c>
    </row>
    <row r="13" spans="1:1">
      <c r="A13" t="s">
        <v>1179</v>
      </c>
    </row>
    <row r="14" spans="1:1">
      <c r="A14" t="s">
        <v>1180</v>
      </c>
    </row>
    <row r="15" spans="1:1">
      <c r="A15" t="s">
        <v>1181</v>
      </c>
    </row>
    <row r="16" spans="1:1">
      <c r="A16" t="s">
        <v>1182</v>
      </c>
    </row>
    <row r="17" spans="1:1">
      <c r="A17" t="s">
        <v>1183</v>
      </c>
    </row>
    <row r="18" spans="1:1">
      <c r="A18" t="s">
        <v>1184</v>
      </c>
    </row>
    <row r="19" spans="1:1">
      <c r="A19" t="s">
        <v>1185</v>
      </c>
    </row>
    <row r="20" spans="1:1">
      <c r="A20" t="s">
        <v>1186</v>
      </c>
    </row>
    <row r="21" spans="1:1">
      <c r="A21" t="s">
        <v>1187</v>
      </c>
    </row>
    <row r="22" spans="1:1">
      <c r="A22" t="s">
        <v>1188</v>
      </c>
    </row>
    <row r="23" spans="1:1">
      <c r="A23" t="s">
        <v>1189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FFFF00"/>
    <pageSetUpPr fitToPage="1"/>
  </sheetPr>
  <dimension ref="A1:M73"/>
  <sheetViews>
    <sheetView showGridLines="0" view="pageBreakPreview" zoomScaleNormal="110" zoomScaleSheetLayoutView="100" workbookViewId="0">
      <selection activeCell="B1" sqref="B1:H1"/>
    </sheetView>
  </sheetViews>
  <sheetFormatPr baseColWidth="10" defaultColWidth="18.42578125" defaultRowHeight="15" customHeight="1"/>
  <cols>
    <col min="1" max="1" width="1.7109375" style="58" customWidth="1"/>
    <col min="2" max="2" width="7.28515625" style="58" customWidth="1"/>
    <col min="3" max="3" width="18.140625" style="58" customWidth="1"/>
    <col min="4" max="4" width="3.5703125" style="58" customWidth="1"/>
    <col min="5" max="5" width="18.28515625" style="60" customWidth="1"/>
    <col min="6" max="6" width="6.7109375" style="58" customWidth="1"/>
    <col min="7" max="7" width="2.7109375" style="58" customWidth="1"/>
    <col min="8" max="8" width="5" style="58" customWidth="1"/>
    <col min="9" max="9" width="38.7109375" style="58" customWidth="1"/>
    <col min="10" max="10" width="6.42578125" style="58" customWidth="1"/>
    <col min="11" max="11" width="18.140625" style="58" customWidth="1"/>
    <col min="12" max="12" width="27.28515625" style="58" bestFit="1" customWidth="1"/>
    <col min="13" max="16384" width="18.42578125" style="58"/>
  </cols>
  <sheetData>
    <row r="1" spans="1:13" ht="24" customHeight="1">
      <c r="A1" s="86"/>
      <c r="B1" s="391" t="s">
        <v>4</v>
      </c>
      <c r="C1" s="392"/>
      <c r="D1" s="392"/>
      <c r="E1" s="392"/>
      <c r="F1" s="392"/>
      <c r="G1" s="392"/>
      <c r="H1" s="392"/>
      <c r="I1" s="393">
        <f>PEDIDO!V13</f>
        <v>0</v>
      </c>
      <c r="J1" s="394"/>
      <c r="K1" s="394"/>
      <c r="L1" s="56">
        <f>PEDIDO!Y3</f>
        <v>0</v>
      </c>
    </row>
    <row r="2" spans="1:13" ht="26.25" customHeight="1">
      <c r="A2" s="59" t="b">
        <v>0</v>
      </c>
      <c r="B2" s="57"/>
      <c r="C2" s="395" t="s">
        <v>933</v>
      </c>
      <c r="D2" s="395"/>
      <c r="E2" s="395"/>
      <c r="F2" s="395"/>
      <c r="G2" s="395"/>
      <c r="H2" s="395"/>
      <c r="I2" s="395"/>
      <c r="J2" s="395"/>
      <c r="K2" s="395"/>
      <c r="L2" s="396"/>
    </row>
    <row r="3" spans="1:13" ht="21.75" customHeight="1">
      <c r="A3" s="59" t="b">
        <v>0</v>
      </c>
      <c r="B3" s="87"/>
      <c r="C3" s="397" t="s">
        <v>757</v>
      </c>
      <c r="D3" s="397"/>
      <c r="E3" s="397"/>
      <c r="F3" s="397"/>
      <c r="G3" s="397"/>
      <c r="H3" s="397"/>
      <c r="I3" s="397"/>
      <c r="J3" s="397"/>
      <c r="K3" s="397"/>
      <c r="L3" s="398"/>
      <c r="M3" s="59"/>
    </row>
    <row r="4" spans="1:13" ht="26.25" customHeight="1">
      <c r="A4" s="59" t="b">
        <v>1</v>
      </c>
      <c r="B4" s="399" t="s">
        <v>758</v>
      </c>
      <c r="C4" s="400"/>
      <c r="D4" s="400"/>
      <c r="E4" s="400"/>
      <c r="F4" s="400"/>
      <c r="G4" s="400"/>
      <c r="H4" s="400"/>
      <c r="I4" s="400"/>
      <c r="J4" s="400"/>
      <c r="K4" s="400"/>
      <c r="L4" s="401"/>
      <c r="M4" s="59">
        <v>4</v>
      </c>
    </row>
    <row r="5" spans="1:13" ht="21">
      <c r="A5" s="59" t="b">
        <v>0</v>
      </c>
      <c r="B5" s="388" t="s">
        <v>760</v>
      </c>
      <c r="C5" s="389"/>
      <c r="D5" s="389"/>
      <c r="E5" s="389"/>
      <c r="F5" s="389"/>
      <c r="G5" s="389"/>
      <c r="H5" s="389"/>
      <c r="I5" s="389"/>
      <c r="J5" s="389"/>
      <c r="K5" s="389"/>
      <c r="L5" s="390"/>
    </row>
    <row r="6" spans="1:13" ht="12.75">
      <c r="B6" s="402"/>
      <c r="C6" s="403"/>
      <c r="D6" s="403"/>
      <c r="E6" s="403"/>
      <c r="F6" s="403"/>
      <c r="G6" s="403"/>
      <c r="H6" s="403"/>
      <c r="I6" s="404"/>
      <c r="J6" s="408"/>
      <c r="K6" s="409"/>
      <c r="L6" s="410"/>
    </row>
    <row r="7" spans="1:13" ht="12.75">
      <c r="B7" s="405"/>
      <c r="C7" s="406"/>
      <c r="D7" s="406"/>
      <c r="E7" s="406"/>
      <c r="F7" s="406"/>
      <c r="G7" s="406"/>
      <c r="H7" s="406"/>
      <c r="I7" s="407"/>
      <c r="J7" s="411"/>
      <c r="K7" s="412"/>
      <c r="L7" s="413"/>
    </row>
    <row r="8" spans="1:13" ht="12.75">
      <c r="B8" s="405"/>
      <c r="C8" s="406"/>
      <c r="D8" s="406"/>
      <c r="E8" s="406"/>
      <c r="F8" s="406"/>
      <c r="G8" s="406"/>
      <c r="H8" s="406"/>
      <c r="I8" s="407"/>
      <c r="J8" s="411"/>
      <c r="K8" s="412"/>
      <c r="L8" s="413"/>
    </row>
    <row r="9" spans="1:13" ht="12.75">
      <c r="B9" s="405"/>
      <c r="C9" s="406"/>
      <c r="D9" s="406"/>
      <c r="E9" s="406"/>
      <c r="F9" s="406"/>
      <c r="G9" s="406"/>
      <c r="H9" s="406"/>
      <c r="I9" s="407"/>
      <c r="J9" s="411"/>
      <c r="K9" s="412"/>
      <c r="L9" s="413"/>
    </row>
    <row r="10" spans="1:13" ht="12.75">
      <c r="B10" s="405"/>
      <c r="C10" s="406"/>
      <c r="D10" s="406"/>
      <c r="E10" s="406"/>
      <c r="F10" s="406"/>
      <c r="G10" s="406"/>
      <c r="H10" s="406"/>
      <c r="I10" s="407"/>
      <c r="J10" s="411"/>
      <c r="K10" s="412"/>
      <c r="L10" s="413"/>
    </row>
    <row r="11" spans="1:13" ht="12.75">
      <c r="B11" s="405"/>
      <c r="C11" s="406"/>
      <c r="D11" s="406"/>
      <c r="E11" s="406"/>
      <c r="F11" s="406"/>
      <c r="G11" s="406"/>
      <c r="H11" s="406"/>
      <c r="I11" s="407"/>
      <c r="J11" s="411"/>
      <c r="K11" s="412"/>
      <c r="L11" s="413"/>
    </row>
    <row r="12" spans="1:13" ht="12.75">
      <c r="B12" s="405"/>
      <c r="C12" s="406"/>
      <c r="D12" s="406"/>
      <c r="E12" s="406"/>
      <c r="F12" s="406"/>
      <c r="G12" s="406"/>
      <c r="H12" s="406"/>
      <c r="I12" s="407"/>
      <c r="J12" s="411"/>
      <c r="K12" s="412"/>
      <c r="L12" s="413"/>
    </row>
    <row r="13" spans="1:13" ht="12.75">
      <c r="B13" s="405"/>
      <c r="C13" s="406"/>
      <c r="D13" s="406"/>
      <c r="E13" s="406"/>
      <c r="F13" s="406"/>
      <c r="G13" s="406"/>
      <c r="H13" s="406"/>
      <c r="I13" s="407"/>
      <c r="J13" s="411"/>
      <c r="K13" s="412"/>
      <c r="L13" s="413"/>
    </row>
    <row r="14" spans="1:13" ht="12.75">
      <c r="B14" s="405"/>
      <c r="C14" s="406"/>
      <c r="D14" s="406"/>
      <c r="E14" s="406"/>
      <c r="F14" s="406"/>
      <c r="G14" s="406"/>
      <c r="H14" s="406"/>
      <c r="I14" s="407"/>
      <c r="J14" s="411"/>
      <c r="K14" s="412"/>
      <c r="L14" s="413"/>
    </row>
    <row r="15" spans="1:13" ht="12.75">
      <c r="B15" s="405"/>
      <c r="C15" s="406"/>
      <c r="D15" s="406"/>
      <c r="E15" s="406"/>
      <c r="F15" s="406"/>
      <c r="G15" s="406"/>
      <c r="H15" s="406"/>
      <c r="I15" s="407"/>
      <c r="J15" s="411"/>
      <c r="K15" s="412"/>
      <c r="L15" s="413"/>
    </row>
    <row r="16" spans="1:13" ht="12.75">
      <c r="B16" s="405"/>
      <c r="C16" s="406"/>
      <c r="D16" s="406"/>
      <c r="E16" s="406"/>
      <c r="F16" s="406"/>
      <c r="G16" s="406"/>
      <c r="H16" s="406"/>
      <c r="I16" s="407"/>
      <c r="J16" s="411"/>
      <c r="K16" s="412"/>
      <c r="L16" s="413"/>
    </row>
    <row r="17" spans="2:12" ht="12.75">
      <c r="B17" s="405"/>
      <c r="C17" s="406"/>
      <c r="D17" s="406"/>
      <c r="E17" s="406"/>
      <c r="F17" s="406"/>
      <c r="G17" s="406"/>
      <c r="H17" s="406"/>
      <c r="I17" s="407"/>
      <c r="J17" s="411"/>
      <c r="K17" s="412"/>
      <c r="L17" s="413"/>
    </row>
    <row r="18" spans="2:12" ht="12.75">
      <c r="B18" s="405"/>
      <c r="C18" s="406"/>
      <c r="D18" s="406"/>
      <c r="E18" s="406"/>
      <c r="F18" s="406"/>
      <c r="G18" s="406"/>
      <c r="H18" s="406"/>
      <c r="I18" s="407"/>
      <c r="J18" s="411"/>
      <c r="K18" s="412"/>
      <c r="L18" s="413"/>
    </row>
    <row r="19" spans="2:12" ht="12.75">
      <c r="B19" s="405"/>
      <c r="C19" s="406"/>
      <c r="D19" s="406"/>
      <c r="E19" s="406"/>
      <c r="F19" s="406"/>
      <c r="G19" s="406"/>
      <c r="H19" s="406"/>
      <c r="I19" s="407"/>
      <c r="J19" s="411"/>
      <c r="K19" s="412"/>
      <c r="L19" s="413"/>
    </row>
    <row r="20" spans="2:12" ht="12.75">
      <c r="B20" s="405"/>
      <c r="C20" s="406"/>
      <c r="D20" s="406"/>
      <c r="E20" s="406"/>
      <c r="F20" s="406"/>
      <c r="G20" s="406"/>
      <c r="H20" s="406"/>
      <c r="I20" s="407"/>
      <c r="J20" s="411"/>
      <c r="K20" s="412"/>
      <c r="L20" s="413"/>
    </row>
    <row r="21" spans="2:12" ht="12.75">
      <c r="B21" s="405"/>
      <c r="C21" s="406"/>
      <c r="D21" s="406"/>
      <c r="E21" s="406"/>
      <c r="F21" s="406"/>
      <c r="G21" s="406"/>
      <c r="H21" s="406"/>
      <c r="I21" s="407"/>
      <c r="J21" s="411"/>
      <c r="K21" s="412"/>
      <c r="L21" s="413"/>
    </row>
    <row r="22" spans="2:12" ht="12.75">
      <c r="B22" s="405"/>
      <c r="C22" s="406"/>
      <c r="D22" s="406"/>
      <c r="E22" s="406"/>
      <c r="F22" s="406"/>
      <c r="G22" s="406"/>
      <c r="H22" s="406"/>
      <c r="I22" s="407"/>
      <c r="J22" s="411"/>
      <c r="K22" s="412"/>
      <c r="L22" s="413"/>
    </row>
    <row r="23" spans="2:12" ht="12.75">
      <c r="B23" s="405"/>
      <c r="C23" s="406"/>
      <c r="D23" s="406"/>
      <c r="E23" s="406"/>
      <c r="F23" s="406"/>
      <c r="G23" s="406"/>
      <c r="H23" s="406"/>
      <c r="I23" s="407"/>
      <c r="J23" s="411"/>
      <c r="K23" s="412"/>
      <c r="L23" s="413"/>
    </row>
    <row r="24" spans="2:12" ht="12.75">
      <c r="B24" s="405"/>
      <c r="C24" s="406"/>
      <c r="D24" s="406"/>
      <c r="E24" s="406"/>
      <c r="F24" s="406"/>
      <c r="G24" s="406"/>
      <c r="H24" s="406"/>
      <c r="I24" s="407"/>
      <c r="J24" s="411"/>
      <c r="K24" s="412"/>
      <c r="L24" s="413"/>
    </row>
    <row r="25" spans="2:12" ht="12.75">
      <c r="B25" s="405"/>
      <c r="C25" s="406"/>
      <c r="D25" s="406"/>
      <c r="E25" s="406"/>
      <c r="F25" s="406"/>
      <c r="G25" s="406"/>
      <c r="H25" s="406"/>
      <c r="I25" s="407"/>
      <c r="J25" s="411"/>
      <c r="K25" s="412"/>
      <c r="L25" s="413"/>
    </row>
    <row r="26" spans="2:12" ht="12.75">
      <c r="B26" s="405"/>
      <c r="C26" s="406"/>
      <c r="D26" s="406"/>
      <c r="E26" s="406"/>
      <c r="F26" s="406"/>
      <c r="G26" s="406"/>
      <c r="H26" s="406"/>
      <c r="I26" s="407"/>
      <c r="J26" s="411"/>
      <c r="K26" s="412"/>
      <c r="L26" s="413"/>
    </row>
    <row r="27" spans="2:12" ht="12.75">
      <c r="B27" s="405"/>
      <c r="C27" s="406"/>
      <c r="D27" s="406"/>
      <c r="E27" s="406"/>
      <c r="F27" s="406"/>
      <c r="G27" s="406"/>
      <c r="H27" s="406"/>
      <c r="I27" s="407"/>
      <c r="J27" s="411"/>
      <c r="K27" s="412"/>
      <c r="L27" s="413"/>
    </row>
    <row r="28" spans="2:12" ht="12.75">
      <c r="B28" s="405"/>
      <c r="C28" s="406"/>
      <c r="D28" s="406"/>
      <c r="E28" s="406"/>
      <c r="F28" s="406"/>
      <c r="G28" s="406"/>
      <c r="H28" s="406"/>
      <c r="I28" s="407"/>
      <c r="J28" s="411"/>
      <c r="K28" s="412"/>
      <c r="L28" s="413"/>
    </row>
    <row r="29" spans="2:12" ht="12.75">
      <c r="B29" s="405"/>
      <c r="C29" s="406"/>
      <c r="D29" s="406"/>
      <c r="E29" s="406"/>
      <c r="F29" s="406"/>
      <c r="G29" s="406"/>
      <c r="H29" s="406"/>
      <c r="I29" s="407"/>
      <c r="J29" s="411"/>
      <c r="K29" s="412"/>
      <c r="L29" s="413"/>
    </row>
    <row r="30" spans="2:12" ht="12.75">
      <c r="B30" s="405"/>
      <c r="C30" s="406"/>
      <c r="D30" s="406"/>
      <c r="E30" s="406"/>
      <c r="F30" s="406"/>
      <c r="G30" s="406"/>
      <c r="H30" s="406"/>
      <c r="I30" s="407"/>
      <c r="J30" s="411"/>
      <c r="K30" s="412"/>
      <c r="L30" s="413"/>
    </row>
    <row r="31" spans="2:12" ht="12.75">
      <c r="B31" s="405"/>
      <c r="C31" s="406"/>
      <c r="D31" s="406"/>
      <c r="E31" s="406"/>
      <c r="F31" s="406"/>
      <c r="G31" s="406"/>
      <c r="H31" s="406"/>
      <c r="I31" s="407"/>
      <c r="J31" s="411"/>
      <c r="K31" s="412"/>
      <c r="L31" s="413"/>
    </row>
    <row r="32" spans="2:12" ht="23.25">
      <c r="B32" s="88" t="s">
        <v>11</v>
      </c>
      <c r="C32" s="414" t="s">
        <v>21</v>
      </c>
      <c r="D32" s="414"/>
      <c r="E32" s="415"/>
      <c r="F32" s="88" t="s">
        <v>12</v>
      </c>
      <c r="G32" s="89" t="s">
        <v>20</v>
      </c>
      <c r="H32" s="89"/>
      <c r="I32" s="90"/>
      <c r="J32" s="88" t="s">
        <v>13</v>
      </c>
      <c r="K32" s="414" t="s">
        <v>19</v>
      </c>
      <c r="L32" s="415"/>
    </row>
    <row r="33" spans="2:12" ht="13.5" customHeight="1">
      <c r="B33" s="416" t="s">
        <v>759</v>
      </c>
      <c r="C33" s="417"/>
      <c r="D33" s="417"/>
      <c r="E33" s="418"/>
      <c r="F33" s="416" t="s">
        <v>759</v>
      </c>
      <c r="G33" s="417"/>
      <c r="H33" s="417"/>
      <c r="I33" s="117"/>
      <c r="J33" s="416" t="s">
        <v>759</v>
      </c>
      <c r="K33" s="417"/>
      <c r="L33" s="117"/>
    </row>
    <row r="34" spans="2:12" ht="13.5" customHeight="1">
      <c r="B34" s="419" t="s">
        <v>934</v>
      </c>
      <c r="C34" s="420"/>
      <c r="D34" s="420"/>
      <c r="E34" s="421"/>
      <c r="F34" s="419" t="s">
        <v>935</v>
      </c>
      <c r="G34" s="420"/>
      <c r="H34" s="420"/>
      <c r="I34" s="118"/>
      <c r="J34" s="419" t="s">
        <v>934</v>
      </c>
      <c r="K34" s="420"/>
      <c r="L34" s="118"/>
    </row>
    <row r="35" spans="2:12" ht="12.75">
      <c r="B35" s="422"/>
      <c r="C35" s="423"/>
      <c r="D35" s="423"/>
      <c r="E35" s="424"/>
      <c r="F35" s="422"/>
      <c r="G35" s="423"/>
      <c r="H35" s="423"/>
      <c r="I35" s="424"/>
      <c r="J35" s="422"/>
      <c r="K35" s="423"/>
      <c r="L35" s="424"/>
    </row>
    <row r="36" spans="2:12" ht="12.75">
      <c r="B36" s="422"/>
      <c r="C36" s="423"/>
      <c r="D36" s="423"/>
      <c r="E36" s="424"/>
      <c r="F36" s="422"/>
      <c r="G36" s="423"/>
      <c r="H36" s="423"/>
      <c r="I36" s="424"/>
      <c r="J36" s="422"/>
      <c r="K36" s="423"/>
      <c r="L36" s="424"/>
    </row>
    <row r="37" spans="2:12" ht="12.75">
      <c r="B37" s="422"/>
      <c r="C37" s="423"/>
      <c r="D37" s="423"/>
      <c r="E37" s="424"/>
      <c r="F37" s="422"/>
      <c r="G37" s="423"/>
      <c r="H37" s="423"/>
      <c r="I37" s="424"/>
      <c r="J37" s="422"/>
      <c r="K37" s="423"/>
      <c r="L37" s="424"/>
    </row>
    <row r="38" spans="2:12" ht="12.75">
      <c r="B38" s="422"/>
      <c r="C38" s="423"/>
      <c r="D38" s="423"/>
      <c r="E38" s="424"/>
      <c r="F38" s="422"/>
      <c r="G38" s="423"/>
      <c r="H38" s="423"/>
      <c r="I38" s="424"/>
      <c r="J38" s="422"/>
      <c r="K38" s="423"/>
      <c r="L38" s="424"/>
    </row>
    <row r="39" spans="2:12" ht="12.75">
      <c r="B39" s="422"/>
      <c r="C39" s="423"/>
      <c r="D39" s="423"/>
      <c r="E39" s="424"/>
      <c r="F39" s="422"/>
      <c r="G39" s="423"/>
      <c r="H39" s="423"/>
      <c r="I39" s="424"/>
      <c r="J39" s="422"/>
      <c r="K39" s="423"/>
      <c r="L39" s="424"/>
    </row>
    <row r="40" spans="2:12" ht="12.75">
      <c r="B40" s="422"/>
      <c r="C40" s="423"/>
      <c r="D40" s="423"/>
      <c r="E40" s="424"/>
      <c r="F40" s="422"/>
      <c r="G40" s="423"/>
      <c r="H40" s="423"/>
      <c r="I40" s="424"/>
      <c r="J40" s="422"/>
      <c r="K40" s="423"/>
      <c r="L40" s="424"/>
    </row>
    <row r="41" spans="2:12" ht="12.75">
      <c r="B41" s="422"/>
      <c r="C41" s="423"/>
      <c r="D41" s="423"/>
      <c r="E41" s="424"/>
      <c r="F41" s="422"/>
      <c r="G41" s="423"/>
      <c r="H41" s="423"/>
      <c r="I41" s="424"/>
      <c r="J41" s="422"/>
      <c r="K41" s="423"/>
      <c r="L41" s="424"/>
    </row>
    <row r="42" spans="2:12" ht="12.75">
      <c r="B42" s="422"/>
      <c r="C42" s="423"/>
      <c r="D42" s="423"/>
      <c r="E42" s="424"/>
      <c r="F42" s="422"/>
      <c r="G42" s="423"/>
      <c r="H42" s="423"/>
      <c r="I42" s="424"/>
      <c r="J42" s="422"/>
      <c r="K42" s="423"/>
      <c r="L42" s="424"/>
    </row>
    <row r="43" spans="2:12" ht="12.75">
      <c r="B43" s="422"/>
      <c r="C43" s="423"/>
      <c r="D43" s="423"/>
      <c r="E43" s="424"/>
      <c r="F43" s="422"/>
      <c r="G43" s="423"/>
      <c r="H43" s="423"/>
      <c r="I43" s="424"/>
      <c r="J43" s="422"/>
      <c r="K43" s="423"/>
      <c r="L43" s="424"/>
    </row>
    <row r="44" spans="2:12" ht="12.75">
      <c r="B44" s="422"/>
      <c r="C44" s="423"/>
      <c r="D44" s="423"/>
      <c r="E44" s="424"/>
      <c r="F44" s="422"/>
      <c r="G44" s="423"/>
      <c r="H44" s="423"/>
      <c r="I44" s="424"/>
      <c r="J44" s="422"/>
      <c r="K44" s="423"/>
      <c r="L44" s="424"/>
    </row>
    <row r="45" spans="2:12" ht="12.75">
      <c r="B45" s="422"/>
      <c r="C45" s="423"/>
      <c r="D45" s="423"/>
      <c r="E45" s="424"/>
      <c r="F45" s="422"/>
      <c r="G45" s="423"/>
      <c r="H45" s="423"/>
      <c r="I45" s="424"/>
      <c r="J45" s="422"/>
      <c r="K45" s="423"/>
      <c r="L45" s="424"/>
    </row>
    <row r="46" spans="2:12" ht="12.75">
      <c r="B46" s="422"/>
      <c r="C46" s="423"/>
      <c r="D46" s="423"/>
      <c r="E46" s="424"/>
      <c r="F46" s="422"/>
      <c r="G46" s="423"/>
      <c r="H46" s="423"/>
      <c r="I46" s="424"/>
      <c r="J46" s="422"/>
      <c r="K46" s="423"/>
      <c r="L46" s="424"/>
    </row>
    <row r="47" spans="2:12" ht="12.75">
      <c r="B47" s="422"/>
      <c r="C47" s="423"/>
      <c r="D47" s="423"/>
      <c r="E47" s="424"/>
      <c r="F47" s="422"/>
      <c r="G47" s="423"/>
      <c r="H47" s="423"/>
      <c r="I47" s="424"/>
      <c r="J47" s="422"/>
      <c r="K47" s="423"/>
      <c r="L47" s="424"/>
    </row>
    <row r="48" spans="2:12" ht="12.75">
      <c r="B48" s="422"/>
      <c r="C48" s="423"/>
      <c r="D48" s="423"/>
      <c r="E48" s="424"/>
      <c r="F48" s="422"/>
      <c r="G48" s="423"/>
      <c r="H48" s="423"/>
      <c r="I48" s="424"/>
      <c r="J48" s="422"/>
      <c r="K48" s="423"/>
      <c r="L48" s="424"/>
    </row>
    <row r="49" spans="2:12" ht="12.75">
      <c r="B49" s="422"/>
      <c r="C49" s="423"/>
      <c r="D49" s="423"/>
      <c r="E49" s="424"/>
      <c r="F49" s="422"/>
      <c r="G49" s="423"/>
      <c r="H49" s="423"/>
      <c r="I49" s="424"/>
      <c r="J49" s="422"/>
      <c r="K49" s="423"/>
      <c r="L49" s="424"/>
    </row>
    <row r="50" spans="2:12" ht="12.75">
      <c r="B50" s="425"/>
      <c r="C50" s="426"/>
      <c r="D50" s="426"/>
      <c r="E50" s="427"/>
      <c r="F50" s="425"/>
      <c r="G50" s="426"/>
      <c r="H50" s="426"/>
      <c r="I50" s="427"/>
      <c r="J50" s="425"/>
      <c r="K50" s="426"/>
      <c r="L50" s="427"/>
    </row>
    <row r="51" spans="2:12" ht="23.25">
      <c r="B51" s="88" t="s">
        <v>10</v>
      </c>
      <c r="C51" s="414" t="s">
        <v>18</v>
      </c>
      <c r="D51" s="414"/>
      <c r="E51" s="415"/>
      <c r="F51" s="88" t="s">
        <v>15</v>
      </c>
      <c r="G51" s="89" t="s">
        <v>17</v>
      </c>
      <c r="H51" s="89"/>
      <c r="I51" s="90"/>
      <c r="J51" s="88" t="s">
        <v>70</v>
      </c>
      <c r="K51" s="414" t="s">
        <v>71</v>
      </c>
      <c r="L51" s="415"/>
    </row>
    <row r="52" spans="2:12" ht="13.5" customHeight="1">
      <c r="B52" s="416" t="s">
        <v>759</v>
      </c>
      <c r="C52" s="417"/>
      <c r="D52" s="417"/>
      <c r="E52" s="418"/>
      <c r="F52" s="416" t="s">
        <v>759</v>
      </c>
      <c r="G52" s="417"/>
      <c r="H52" s="417"/>
      <c r="I52" s="117"/>
      <c r="J52" s="416" t="s">
        <v>759</v>
      </c>
      <c r="K52" s="417"/>
      <c r="L52" s="117"/>
    </row>
    <row r="53" spans="2:12" ht="13.5" customHeight="1">
      <c r="B53" s="419" t="s">
        <v>934</v>
      </c>
      <c r="C53" s="420"/>
      <c r="D53" s="420"/>
      <c r="E53" s="421"/>
      <c r="F53" s="419" t="s">
        <v>935</v>
      </c>
      <c r="G53" s="420"/>
      <c r="H53" s="420"/>
      <c r="I53" s="118"/>
      <c r="J53" s="419" t="s">
        <v>934</v>
      </c>
      <c r="K53" s="420"/>
      <c r="L53" s="118"/>
    </row>
    <row r="54" spans="2:12" ht="12.75" customHeight="1">
      <c r="B54" s="122"/>
      <c r="C54" s="123"/>
      <c r="D54" s="123"/>
      <c r="E54" s="124"/>
      <c r="F54" s="122"/>
      <c r="G54" s="123"/>
      <c r="H54" s="123"/>
      <c r="I54" s="124"/>
      <c r="J54" s="122"/>
      <c r="K54" s="123"/>
      <c r="L54" s="124"/>
    </row>
    <row r="55" spans="2:12" ht="12.75" customHeight="1">
      <c r="B55" s="122"/>
      <c r="C55" s="123"/>
      <c r="D55" s="123"/>
      <c r="E55" s="124"/>
      <c r="F55" s="122"/>
      <c r="G55" s="123"/>
      <c r="H55" s="123"/>
      <c r="I55" s="124"/>
      <c r="J55" s="122"/>
      <c r="K55" s="123"/>
      <c r="L55" s="124"/>
    </row>
    <row r="56" spans="2:12" ht="12.75" customHeight="1">
      <c r="B56" s="122"/>
      <c r="C56" s="123"/>
      <c r="D56" s="123"/>
      <c r="E56" s="124"/>
      <c r="F56" s="122"/>
      <c r="G56" s="123"/>
      <c r="H56" s="123"/>
      <c r="I56" s="124"/>
      <c r="J56" s="122"/>
      <c r="K56" s="123"/>
      <c r="L56" s="124"/>
    </row>
    <row r="57" spans="2:12" ht="12.75" customHeight="1">
      <c r="B57" s="122"/>
      <c r="C57" s="123"/>
      <c r="D57" s="123"/>
      <c r="E57" s="124"/>
      <c r="F57" s="122"/>
      <c r="G57" s="123"/>
      <c r="H57" s="123"/>
      <c r="I57" s="124"/>
      <c r="J57" s="122"/>
      <c r="K57" s="123"/>
      <c r="L57" s="124"/>
    </row>
    <row r="58" spans="2:12" ht="12.75" customHeight="1">
      <c r="B58" s="122"/>
      <c r="C58" s="123"/>
      <c r="D58" s="123"/>
      <c r="E58" s="124"/>
      <c r="F58" s="122"/>
      <c r="G58" s="123"/>
      <c r="H58" s="123"/>
      <c r="I58" s="124"/>
      <c r="J58" s="122"/>
      <c r="K58" s="123"/>
      <c r="L58" s="124"/>
    </row>
    <row r="59" spans="2:12" ht="12.75" customHeight="1">
      <c r="B59" s="122"/>
      <c r="C59" s="123"/>
      <c r="D59" s="123"/>
      <c r="E59" s="124"/>
      <c r="F59" s="122"/>
      <c r="G59" s="123"/>
      <c r="H59" s="123"/>
      <c r="I59" s="124"/>
      <c r="J59" s="122"/>
      <c r="K59" s="123"/>
      <c r="L59" s="124"/>
    </row>
    <row r="60" spans="2:12" ht="12.75" customHeight="1">
      <c r="B60" s="122"/>
      <c r="C60" s="123"/>
      <c r="D60" s="123"/>
      <c r="E60" s="124"/>
      <c r="F60" s="122"/>
      <c r="G60" s="123"/>
      <c r="H60" s="123"/>
      <c r="I60" s="124"/>
      <c r="J60" s="122"/>
      <c r="K60" s="123"/>
      <c r="L60" s="124"/>
    </row>
    <row r="61" spans="2:12" ht="12.75" customHeight="1">
      <c r="B61" s="122"/>
      <c r="C61" s="123"/>
      <c r="D61" s="123"/>
      <c r="E61" s="124"/>
      <c r="F61" s="122"/>
      <c r="G61" s="123"/>
      <c r="H61" s="123"/>
      <c r="I61" s="124"/>
      <c r="J61" s="122"/>
      <c r="K61" s="123"/>
      <c r="L61" s="124"/>
    </row>
    <row r="62" spans="2:12" ht="12.75">
      <c r="B62" s="125"/>
      <c r="C62" s="126"/>
      <c r="D62" s="126"/>
      <c r="E62" s="127"/>
      <c r="F62" s="434"/>
      <c r="G62" s="435"/>
      <c r="H62" s="435"/>
      <c r="I62" s="436"/>
      <c r="J62" s="434"/>
      <c r="K62" s="435"/>
      <c r="L62" s="436"/>
    </row>
    <row r="63" spans="2:12" ht="12.75">
      <c r="B63" s="125"/>
      <c r="C63" s="126"/>
      <c r="D63" s="126"/>
      <c r="E63" s="127"/>
      <c r="F63" s="434"/>
      <c r="G63" s="435"/>
      <c r="H63" s="435"/>
      <c r="I63" s="436"/>
      <c r="J63" s="434"/>
      <c r="K63" s="435"/>
      <c r="L63" s="436"/>
    </row>
    <row r="64" spans="2:12" ht="12.75">
      <c r="B64" s="125"/>
      <c r="C64" s="126"/>
      <c r="D64" s="126"/>
      <c r="E64" s="127"/>
      <c r="F64" s="434"/>
      <c r="G64" s="435"/>
      <c r="H64" s="435"/>
      <c r="I64" s="436"/>
      <c r="J64" s="434"/>
      <c r="K64" s="435"/>
      <c r="L64" s="436"/>
    </row>
    <row r="65" spans="1:12" ht="12.75">
      <c r="B65" s="125"/>
      <c r="C65" s="126"/>
      <c r="D65" s="126"/>
      <c r="E65" s="127"/>
      <c r="F65" s="434"/>
      <c r="G65" s="435"/>
      <c r="H65" s="435"/>
      <c r="I65" s="436"/>
      <c r="J65" s="434"/>
      <c r="K65" s="435"/>
      <c r="L65" s="436"/>
    </row>
    <row r="66" spans="1:12" ht="12.75">
      <c r="B66" s="125"/>
      <c r="C66" s="126"/>
      <c r="D66" s="126"/>
      <c r="E66" s="127"/>
      <c r="F66" s="434"/>
      <c r="G66" s="435"/>
      <c r="H66" s="435"/>
      <c r="I66" s="436"/>
      <c r="J66" s="434"/>
      <c r="K66" s="435"/>
      <c r="L66" s="436"/>
    </row>
    <row r="67" spans="1:12" ht="12.75">
      <c r="B67" s="125"/>
      <c r="C67" s="126"/>
      <c r="D67" s="126"/>
      <c r="E67" s="127"/>
      <c r="F67" s="434"/>
      <c r="G67" s="435"/>
      <c r="H67" s="435"/>
      <c r="I67" s="436"/>
      <c r="J67" s="434"/>
      <c r="K67" s="435"/>
      <c r="L67" s="436"/>
    </row>
    <row r="68" spans="1:12" ht="12.75">
      <c r="B68" s="125"/>
      <c r="C68" s="126"/>
      <c r="D68" s="126"/>
      <c r="E68" s="127"/>
      <c r="F68" s="434"/>
      <c r="G68" s="435"/>
      <c r="H68" s="435"/>
      <c r="I68" s="436"/>
      <c r="J68" s="434"/>
      <c r="K68" s="435"/>
      <c r="L68" s="436"/>
    </row>
    <row r="69" spans="1:12" ht="12.75">
      <c r="B69" s="125"/>
      <c r="C69" s="126"/>
      <c r="D69" s="126"/>
      <c r="E69" s="127"/>
      <c r="F69" s="434"/>
      <c r="G69" s="435"/>
      <c r="H69" s="435"/>
      <c r="I69" s="436"/>
      <c r="J69" s="434"/>
      <c r="K69" s="435"/>
      <c r="L69" s="436"/>
    </row>
    <row r="70" spans="1:12" ht="12.75">
      <c r="B70" s="128"/>
      <c r="C70" s="129"/>
      <c r="D70" s="129"/>
      <c r="E70" s="130"/>
      <c r="F70" s="437"/>
      <c r="G70" s="438"/>
      <c r="H70" s="438"/>
      <c r="I70" s="439"/>
      <c r="J70" s="437"/>
      <c r="K70" s="438"/>
      <c r="L70" s="439"/>
    </row>
    <row r="71" spans="1:12" ht="23.1" customHeight="1">
      <c r="A71" s="91"/>
      <c r="B71" s="428" t="s">
        <v>936</v>
      </c>
      <c r="C71" s="429"/>
      <c r="D71" s="429"/>
      <c r="E71" s="429"/>
      <c r="F71" s="429"/>
      <c r="G71" s="429"/>
      <c r="H71" s="429"/>
      <c r="I71" s="429"/>
      <c r="J71" s="429"/>
      <c r="K71" s="429"/>
      <c r="L71" s="430"/>
    </row>
    <row r="72" spans="1:12" ht="15" customHeight="1">
      <c r="A72" s="91"/>
      <c r="B72" s="431"/>
      <c r="C72" s="432"/>
      <c r="D72" s="432"/>
      <c r="E72" s="432"/>
      <c r="F72" s="432"/>
      <c r="G72" s="432"/>
      <c r="H72" s="432"/>
      <c r="I72" s="432"/>
      <c r="J72" s="432"/>
      <c r="K72" s="432"/>
      <c r="L72" s="433"/>
    </row>
    <row r="73" spans="1:12" ht="15" customHeight="1">
      <c r="A73" s="91"/>
      <c r="B73" s="431"/>
      <c r="C73" s="432"/>
      <c r="D73" s="432"/>
      <c r="E73" s="432"/>
      <c r="F73" s="432"/>
      <c r="G73" s="432"/>
      <c r="H73" s="432"/>
      <c r="I73" s="432"/>
      <c r="J73" s="432"/>
      <c r="K73" s="432"/>
      <c r="L73" s="433"/>
    </row>
  </sheetData>
  <mergeCells count="35">
    <mergeCell ref="B71:L71"/>
    <mergeCell ref="B72:L73"/>
    <mergeCell ref="B53:C53"/>
    <mergeCell ref="D53:E53"/>
    <mergeCell ref="F53:H53"/>
    <mergeCell ref="J53:K53"/>
    <mergeCell ref="F62:I70"/>
    <mergeCell ref="J62:L70"/>
    <mergeCell ref="C51:E51"/>
    <mergeCell ref="K51:L51"/>
    <mergeCell ref="B52:C52"/>
    <mergeCell ref="D52:E52"/>
    <mergeCell ref="F52:H52"/>
    <mergeCell ref="J52:K52"/>
    <mergeCell ref="B34:C34"/>
    <mergeCell ref="D34:E34"/>
    <mergeCell ref="F34:H34"/>
    <mergeCell ref="J34:K34"/>
    <mergeCell ref="B35:E50"/>
    <mergeCell ref="F35:I50"/>
    <mergeCell ref="J35:L50"/>
    <mergeCell ref="B6:I31"/>
    <mergeCell ref="J6:L31"/>
    <mergeCell ref="C32:E32"/>
    <mergeCell ref="K32:L32"/>
    <mergeCell ref="B33:C33"/>
    <mergeCell ref="D33:E33"/>
    <mergeCell ref="F33:H33"/>
    <mergeCell ref="J33:K33"/>
    <mergeCell ref="B5:L5"/>
    <mergeCell ref="B1:H1"/>
    <mergeCell ref="I1:K1"/>
    <mergeCell ref="C2:L2"/>
    <mergeCell ref="C3:L3"/>
    <mergeCell ref="B4:L4"/>
  </mergeCells>
  <conditionalFormatting sqref="C3">
    <cfRule type="expression" dxfId="7" priority="1">
      <formula>$A$3</formula>
    </cfRule>
  </conditionalFormatting>
  <conditionalFormatting sqref="C2:L2">
    <cfRule type="expression" dxfId="6" priority="2">
      <formula>$A$2</formula>
    </cfRule>
  </conditionalFormatting>
  <printOptions horizontalCentered="1" verticalCentered="1"/>
  <pageMargins left="0.23622047244094491" right="0.23622047244094491" top="0.74803149606299213" bottom="0.74803149606299213" header="0.19685039370078741" footer="0.11811023622047245"/>
  <pageSetup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 altText="">
                <anchor moveWithCells="1">
                  <from>
                    <xdr:col>1</xdr:col>
                    <xdr:colOff>123825</xdr:colOff>
                    <xdr:row>1</xdr:row>
                    <xdr:rowOff>0</xdr:rowOff>
                  </from>
                  <to>
                    <xdr:col>1</xdr:col>
                    <xdr:colOff>352425</xdr:colOff>
                    <xdr:row>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 altText="">
                <anchor moveWithCells="1">
                  <from>
                    <xdr:col>1</xdr:col>
                    <xdr:colOff>123825</xdr:colOff>
                    <xdr:row>1</xdr:row>
                    <xdr:rowOff>314325</xdr:rowOff>
                  </from>
                  <to>
                    <xdr:col>1</xdr:col>
                    <xdr:colOff>352425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Option Button 3">
              <controlPr defaultSize="0" autoFill="0" autoLine="0" autoPict="0">
                <anchor moveWithCells="1">
                  <from>
                    <xdr:col>4</xdr:col>
                    <xdr:colOff>1162050</xdr:colOff>
                    <xdr:row>3</xdr:row>
                    <xdr:rowOff>47625</xdr:rowOff>
                  </from>
                  <to>
                    <xdr:col>5</xdr:col>
                    <xdr:colOff>400050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Option Button 4">
              <controlPr defaultSize="0" autoFill="0" autoLine="0" autoPict="0">
                <anchor moveWithCells="1">
                  <from>
                    <xdr:col>5</xdr:col>
                    <xdr:colOff>257175</xdr:colOff>
                    <xdr:row>3</xdr:row>
                    <xdr:rowOff>38100</xdr:rowOff>
                  </from>
                  <to>
                    <xdr:col>7</xdr:col>
                    <xdr:colOff>66675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Option Button 5">
              <controlPr defaultSize="0" autoFill="0" autoLine="0" autoPict="0">
                <anchor moveWithCells="1">
                  <from>
                    <xdr:col>8</xdr:col>
                    <xdr:colOff>447675</xdr:colOff>
                    <xdr:row>3</xdr:row>
                    <xdr:rowOff>57150</xdr:rowOff>
                  </from>
                  <to>
                    <xdr:col>8</xdr:col>
                    <xdr:colOff>2133600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Option Button 6">
              <controlPr defaultSize="0" autoFill="0" autoLine="0" autoPict="0">
                <anchor moveWithCells="1">
                  <from>
                    <xdr:col>10</xdr:col>
                    <xdr:colOff>57150</xdr:colOff>
                    <xdr:row>3</xdr:row>
                    <xdr:rowOff>57150</xdr:rowOff>
                  </from>
                  <to>
                    <xdr:col>11</xdr:col>
                    <xdr:colOff>285750</xdr:colOff>
                    <xdr:row>3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R47"/>
  <sheetViews>
    <sheetView showGridLines="0" zoomScale="90" zoomScaleNormal="90" zoomScaleSheetLayoutView="90" zoomScalePageLayoutView="80" workbookViewId="0"/>
  </sheetViews>
  <sheetFormatPr baseColWidth="10" defaultColWidth="10.85546875" defaultRowHeight="12.75"/>
  <cols>
    <col min="1" max="1" width="1.85546875" style="3" customWidth="1"/>
    <col min="2" max="2" width="7.140625" style="16" customWidth="1"/>
    <col min="3" max="3" width="25" style="16" customWidth="1"/>
    <col min="4" max="4" width="32.85546875" style="3" customWidth="1"/>
    <col min="5" max="5" width="14.7109375" style="3" customWidth="1"/>
    <col min="6" max="6" width="16.28515625" style="3" customWidth="1"/>
    <col min="7" max="16" width="6.85546875" style="3" customWidth="1"/>
    <col min="17" max="17" width="53.28515625" style="3" customWidth="1"/>
    <col min="18" max="18" width="24.28515625" style="3" customWidth="1"/>
    <col min="19" max="16384" width="10.85546875" style="3"/>
  </cols>
  <sheetData>
    <row r="1" spans="1:18"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8" ht="33.950000000000003" customHeight="1">
      <c r="A2" s="6"/>
      <c r="B2" s="440" t="s">
        <v>5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2"/>
      <c r="Q2" s="92">
        <f>PEDIDO!Y3</f>
        <v>0</v>
      </c>
      <c r="R2" s="7"/>
    </row>
    <row r="3" spans="1:18" ht="131.25" customHeight="1">
      <c r="A3" s="6"/>
      <c r="B3" s="443" t="s">
        <v>1155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5"/>
      <c r="R3" s="8"/>
    </row>
    <row r="4" spans="1:18" ht="15.95" customHeight="1">
      <c r="A4" s="6"/>
      <c r="B4" s="446" t="s">
        <v>7</v>
      </c>
      <c r="C4" s="446" t="s">
        <v>25</v>
      </c>
      <c r="D4" s="446" t="s">
        <v>761</v>
      </c>
      <c r="E4" s="446" t="s">
        <v>26</v>
      </c>
      <c r="F4" s="449" t="s">
        <v>762</v>
      </c>
      <c r="G4" s="450" t="s">
        <v>619</v>
      </c>
      <c r="H4" s="450" t="s">
        <v>618</v>
      </c>
      <c r="I4" s="450" t="s">
        <v>617</v>
      </c>
      <c r="J4" s="450" t="s">
        <v>616</v>
      </c>
      <c r="K4" s="450" t="s">
        <v>615</v>
      </c>
      <c r="L4" s="450" t="s">
        <v>614</v>
      </c>
      <c r="M4" s="450" t="s">
        <v>1535</v>
      </c>
      <c r="N4" s="450" t="s">
        <v>1536</v>
      </c>
      <c r="O4" s="450" t="s">
        <v>24</v>
      </c>
      <c r="P4" s="452" t="s">
        <v>24</v>
      </c>
      <c r="Q4" s="454" t="s">
        <v>763</v>
      </c>
    </row>
    <row r="5" spans="1:18" ht="23.1" customHeight="1">
      <c r="A5" s="6"/>
      <c r="B5" s="447"/>
      <c r="C5" s="447"/>
      <c r="D5" s="447"/>
      <c r="E5" s="447"/>
      <c r="F5" s="449"/>
      <c r="G5" s="451"/>
      <c r="H5" s="451">
        <v>26</v>
      </c>
      <c r="I5" s="451">
        <v>28</v>
      </c>
      <c r="J5" s="451">
        <v>30</v>
      </c>
      <c r="K5" s="451">
        <v>32</v>
      </c>
      <c r="L5" s="451">
        <v>34</v>
      </c>
      <c r="M5" s="451">
        <v>36</v>
      </c>
      <c r="N5" s="451">
        <v>38</v>
      </c>
      <c r="O5" s="451">
        <v>40</v>
      </c>
      <c r="P5" s="453">
        <v>42</v>
      </c>
      <c r="Q5" s="454"/>
    </row>
    <row r="6" spans="1:18" ht="38.1" customHeight="1">
      <c r="A6" s="6"/>
      <c r="B6" s="448"/>
      <c r="C6" s="448"/>
      <c r="D6" s="448"/>
      <c r="E6" s="448"/>
      <c r="F6" s="121" t="s">
        <v>764</v>
      </c>
      <c r="G6" s="119">
        <v>28</v>
      </c>
      <c r="H6" s="119">
        <v>30</v>
      </c>
      <c r="I6" s="119">
        <v>32</v>
      </c>
      <c r="J6" s="119">
        <v>34</v>
      </c>
      <c r="K6" s="119">
        <v>36</v>
      </c>
      <c r="L6" s="119">
        <v>38</v>
      </c>
      <c r="M6" s="119">
        <v>40</v>
      </c>
      <c r="N6" s="119">
        <v>42</v>
      </c>
      <c r="O6" s="119">
        <v>44</v>
      </c>
      <c r="P6" s="9">
        <v>46</v>
      </c>
      <c r="Q6" s="454"/>
    </row>
    <row r="7" spans="1:18" ht="15.75">
      <c r="B7" s="11">
        <f>SUM(G7:P7)</f>
        <v>0</v>
      </c>
      <c r="C7" s="11"/>
      <c r="D7" s="93"/>
      <c r="E7" s="93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2"/>
    </row>
    <row r="8" spans="1:18" ht="15.75">
      <c r="B8" s="11">
        <f t="shared" ref="B8:B25" si="0">SUM(G8:P8)</f>
        <v>0</v>
      </c>
      <c r="C8" s="11"/>
      <c r="D8" s="93"/>
      <c r="E8" s="93"/>
      <c r="F8" s="10"/>
      <c r="G8" s="11"/>
      <c r="H8" s="11"/>
      <c r="I8" s="11"/>
      <c r="J8" s="11"/>
      <c r="K8" s="11"/>
      <c r="L8" s="11"/>
      <c r="M8" s="11"/>
      <c r="N8" s="11"/>
      <c r="O8" s="11"/>
      <c r="P8" s="11"/>
      <c r="Q8" s="12"/>
    </row>
    <row r="9" spans="1:18" ht="15.75">
      <c r="B9" s="11">
        <f t="shared" si="0"/>
        <v>0</v>
      </c>
      <c r="C9" s="11"/>
      <c r="D9" s="93"/>
      <c r="E9" s="93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2"/>
    </row>
    <row r="10" spans="1:18" ht="15.75">
      <c r="B10" s="11">
        <f t="shared" si="0"/>
        <v>0</v>
      </c>
      <c r="C10" s="11"/>
      <c r="D10" s="93"/>
      <c r="E10" s="93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</row>
    <row r="11" spans="1:18" ht="15.75">
      <c r="B11" s="11">
        <f t="shared" si="0"/>
        <v>0</v>
      </c>
      <c r="C11" s="11"/>
      <c r="D11" s="93"/>
      <c r="E11" s="93"/>
      <c r="F11" s="10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2"/>
    </row>
    <row r="12" spans="1:18" ht="15.75">
      <c r="B12" s="11">
        <f t="shared" si="0"/>
        <v>0</v>
      </c>
      <c r="C12" s="11"/>
      <c r="D12" s="93"/>
      <c r="E12" s="93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</row>
    <row r="13" spans="1:18" ht="15.75">
      <c r="B13" s="11">
        <f t="shared" si="0"/>
        <v>0</v>
      </c>
      <c r="C13" s="11"/>
      <c r="D13" s="93"/>
      <c r="E13" s="93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</row>
    <row r="14" spans="1:18" ht="15.75">
      <c r="B14" s="11">
        <f t="shared" si="0"/>
        <v>0</v>
      </c>
      <c r="C14" s="11"/>
      <c r="D14" s="93"/>
      <c r="E14" s="93"/>
      <c r="F14" s="10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</row>
    <row r="15" spans="1:18" ht="15.75">
      <c r="B15" s="11">
        <f t="shared" si="0"/>
        <v>0</v>
      </c>
      <c r="C15" s="11"/>
      <c r="D15" s="93"/>
      <c r="E15" s="93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2"/>
    </row>
    <row r="16" spans="1:18" ht="15.75">
      <c r="B16" s="11">
        <f t="shared" si="0"/>
        <v>0</v>
      </c>
      <c r="C16" s="11"/>
      <c r="D16" s="93"/>
      <c r="E16" s="93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2"/>
    </row>
    <row r="17" spans="1:18" ht="15.75">
      <c r="B17" s="11">
        <f t="shared" si="0"/>
        <v>0</v>
      </c>
      <c r="C17" s="11"/>
      <c r="D17" s="93"/>
      <c r="E17" s="93"/>
      <c r="F17" s="1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/>
    </row>
    <row r="18" spans="1:18" ht="15.75">
      <c r="B18" s="11">
        <f t="shared" si="0"/>
        <v>0</v>
      </c>
      <c r="C18" s="11"/>
      <c r="D18" s="93"/>
      <c r="E18" s="93"/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2"/>
    </row>
    <row r="19" spans="1:18" ht="15.75">
      <c r="B19" s="11">
        <f t="shared" si="0"/>
        <v>0</v>
      </c>
      <c r="C19" s="11"/>
      <c r="D19" s="93"/>
      <c r="E19" s="93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2"/>
    </row>
    <row r="20" spans="1:18" ht="15.75">
      <c r="B20" s="11">
        <f t="shared" si="0"/>
        <v>0</v>
      </c>
      <c r="C20" s="11"/>
      <c r="D20" s="93"/>
      <c r="E20" s="93"/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</row>
    <row r="21" spans="1:18" ht="15.75">
      <c r="B21" s="11">
        <f t="shared" si="0"/>
        <v>0</v>
      </c>
      <c r="C21" s="11"/>
      <c r="D21" s="93"/>
      <c r="E21" s="93"/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2"/>
    </row>
    <row r="22" spans="1:18" ht="15.75">
      <c r="B22" s="11">
        <f t="shared" si="0"/>
        <v>0</v>
      </c>
      <c r="C22" s="11"/>
      <c r="D22" s="93"/>
      <c r="E22" s="93"/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2"/>
    </row>
    <row r="23" spans="1:18" ht="15.75">
      <c r="B23" s="11">
        <f t="shared" si="0"/>
        <v>0</v>
      </c>
      <c r="C23" s="11"/>
      <c r="D23" s="93"/>
      <c r="E23" s="93"/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2"/>
    </row>
    <row r="24" spans="1:18" ht="15.75">
      <c r="B24" s="11">
        <f t="shared" si="0"/>
        <v>0</v>
      </c>
      <c r="C24" s="11"/>
      <c r="D24" s="93"/>
      <c r="E24" s="93"/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2"/>
    </row>
    <row r="25" spans="1:18" ht="15.75">
      <c r="B25" s="11">
        <f t="shared" si="0"/>
        <v>0</v>
      </c>
      <c r="C25" s="11"/>
      <c r="D25" s="93"/>
      <c r="E25" s="93"/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2"/>
    </row>
    <row r="26" spans="1:18" ht="17.100000000000001" customHeight="1">
      <c r="A26" s="6"/>
      <c r="B26" s="455" t="s">
        <v>7</v>
      </c>
      <c r="C26" s="458" t="s">
        <v>25</v>
      </c>
      <c r="D26" s="458" t="s">
        <v>765</v>
      </c>
      <c r="E26" s="458" t="s">
        <v>26</v>
      </c>
      <c r="F26" s="461" t="s">
        <v>766</v>
      </c>
      <c r="G26" s="462" t="s">
        <v>620</v>
      </c>
      <c r="H26" s="462" t="s">
        <v>621</v>
      </c>
      <c r="I26" s="462" t="s">
        <v>622</v>
      </c>
      <c r="J26" s="462" t="s">
        <v>623</v>
      </c>
      <c r="K26" s="462" t="s">
        <v>624</v>
      </c>
      <c r="L26" s="462" t="s">
        <v>625</v>
      </c>
      <c r="M26" s="462" t="s">
        <v>1538</v>
      </c>
      <c r="N26" s="462" t="s">
        <v>1539</v>
      </c>
      <c r="O26" s="462" t="s">
        <v>24</v>
      </c>
      <c r="P26" s="462" t="s">
        <v>24</v>
      </c>
      <c r="Q26" s="464" t="s">
        <v>767</v>
      </c>
      <c r="R26" s="13"/>
    </row>
    <row r="27" spans="1:18" ht="21" customHeight="1">
      <c r="A27" s="6"/>
      <c r="B27" s="456"/>
      <c r="C27" s="459"/>
      <c r="D27" s="459"/>
      <c r="E27" s="459"/>
      <c r="F27" s="461"/>
      <c r="G27" s="463"/>
      <c r="H27" s="463">
        <v>26</v>
      </c>
      <c r="I27" s="463">
        <v>28</v>
      </c>
      <c r="J27" s="463">
        <v>30</v>
      </c>
      <c r="K27" s="463">
        <v>32</v>
      </c>
      <c r="L27" s="463">
        <v>34</v>
      </c>
      <c r="M27" s="463">
        <v>36</v>
      </c>
      <c r="N27" s="463">
        <v>38</v>
      </c>
      <c r="O27" s="463">
        <v>40</v>
      </c>
      <c r="P27" s="463">
        <v>42</v>
      </c>
      <c r="Q27" s="464"/>
      <c r="R27" s="13"/>
    </row>
    <row r="28" spans="1:18" ht="32.1" customHeight="1">
      <c r="A28" s="6"/>
      <c r="B28" s="457"/>
      <c r="C28" s="460"/>
      <c r="D28" s="460"/>
      <c r="E28" s="460"/>
      <c r="F28" s="120" t="s">
        <v>764</v>
      </c>
      <c r="G28" s="14">
        <v>3</v>
      </c>
      <c r="H28" s="14">
        <v>5</v>
      </c>
      <c r="I28" s="14">
        <v>7</v>
      </c>
      <c r="J28" s="14">
        <v>9</v>
      </c>
      <c r="K28" s="14">
        <v>11</v>
      </c>
      <c r="L28" s="14">
        <v>13</v>
      </c>
      <c r="M28" s="14">
        <v>15</v>
      </c>
      <c r="N28" s="14">
        <v>17</v>
      </c>
      <c r="O28" s="14">
        <v>19</v>
      </c>
      <c r="P28" s="14">
        <v>21</v>
      </c>
      <c r="Q28" s="464"/>
      <c r="R28" s="13"/>
    </row>
    <row r="29" spans="1:18" ht="15.75">
      <c r="B29" s="11">
        <f>SUM(G29:P29)</f>
        <v>0</v>
      </c>
      <c r="C29" s="11"/>
      <c r="D29" s="93"/>
      <c r="E29" s="93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2"/>
      <c r="R29" s="13"/>
    </row>
    <row r="30" spans="1:18" ht="15.75">
      <c r="B30" s="11">
        <f t="shared" ref="B30:B46" si="1">SUM(G30:P30)</f>
        <v>0</v>
      </c>
      <c r="C30" s="11"/>
      <c r="D30" s="93"/>
      <c r="E30" s="93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/>
      <c r="R30" s="13"/>
    </row>
    <row r="31" spans="1:18" ht="15.75">
      <c r="B31" s="11">
        <f t="shared" si="1"/>
        <v>0</v>
      </c>
      <c r="C31" s="11"/>
      <c r="D31" s="93"/>
      <c r="E31" s="93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2"/>
      <c r="R31" s="13"/>
    </row>
    <row r="32" spans="1:18" ht="15.75">
      <c r="B32" s="11">
        <f t="shared" si="1"/>
        <v>0</v>
      </c>
      <c r="C32" s="11"/>
      <c r="D32" s="93"/>
      <c r="E32" s="93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2"/>
      <c r="R32" s="13"/>
    </row>
    <row r="33" spans="2:18" ht="15.75">
      <c r="B33" s="11">
        <f t="shared" si="1"/>
        <v>0</v>
      </c>
      <c r="C33" s="11"/>
      <c r="D33" s="93"/>
      <c r="E33" s="93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2"/>
      <c r="R33" s="13"/>
    </row>
    <row r="34" spans="2:18" ht="15.75">
      <c r="B34" s="11">
        <f t="shared" si="1"/>
        <v>0</v>
      </c>
      <c r="C34" s="11"/>
      <c r="D34" s="93"/>
      <c r="E34" s="93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2"/>
      <c r="R34" s="13"/>
    </row>
    <row r="35" spans="2:18" ht="15.75">
      <c r="B35" s="11">
        <f t="shared" si="1"/>
        <v>0</v>
      </c>
      <c r="C35" s="11"/>
      <c r="D35" s="93"/>
      <c r="E35" s="93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2"/>
      <c r="R35" s="13"/>
    </row>
    <row r="36" spans="2:18" ht="15.75">
      <c r="B36" s="11">
        <f t="shared" si="1"/>
        <v>0</v>
      </c>
      <c r="C36" s="11"/>
      <c r="D36" s="93"/>
      <c r="E36" s="93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2"/>
      <c r="R36" s="13"/>
    </row>
    <row r="37" spans="2:18" ht="15.75">
      <c r="B37" s="11">
        <f t="shared" si="1"/>
        <v>0</v>
      </c>
      <c r="C37" s="11"/>
      <c r="D37" s="93"/>
      <c r="E37" s="93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2"/>
      <c r="R37" s="13"/>
    </row>
    <row r="38" spans="2:18" ht="15.75">
      <c r="B38" s="11">
        <f t="shared" si="1"/>
        <v>0</v>
      </c>
      <c r="C38" s="11"/>
      <c r="D38" s="93"/>
      <c r="E38" s="93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2"/>
      <c r="R38" s="13"/>
    </row>
    <row r="39" spans="2:18" ht="15.75">
      <c r="B39" s="11">
        <f t="shared" si="1"/>
        <v>0</v>
      </c>
      <c r="C39" s="11"/>
      <c r="D39" s="93"/>
      <c r="E39" s="93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2"/>
      <c r="R39" s="13"/>
    </row>
    <row r="40" spans="2:18" ht="15.75">
      <c r="B40" s="11">
        <f t="shared" si="1"/>
        <v>0</v>
      </c>
      <c r="C40" s="11"/>
      <c r="D40" s="93"/>
      <c r="E40" s="93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2"/>
      <c r="R40" s="13"/>
    </row>
    <row r="41" spans="2:18" ht="15.75">
      <c r="B41" s="11">
        <f t="shared" si="1"/>
        <v>0</v>
      </c>
      <c r="C41" s="11"/>
      <c r="D41" s="93"/>
      <c r="E41" s="93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2"/>
      <c r="R41" s="13"/>
    </row>
    <row r="42" spans="2:18" ht="15.75">
      <c r="B42" s="11">
        <f t="shared" si="1"/>
        <v>0</v>
      </c>
      <c r="C42" s="11"/>
      <c r="D42" s="93"/>
      <c r="E42" s="93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2"/>
      <c r="R42" s="13"/>
    </row>
    <row r="43" spans="2:18" ht="15.75">
      <c r="B43" s="11">
        <f t="shared" si="1"/>
        <v>0</v>
      </c>
      <c r="C43" s="11"/>
      <c r="D43" s="93"/>
      <c r="E43" s="93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2"/>
      <c r="R43" s="13"/>
    </row>
    <row r="44" spans="2:18" ht="15.75">
      <c r="B44" s="11">
        <f t="shared" si="1"/>
        <v>0</v>
      </c>
      <c r="C44" s="11"/>
      <c r="D44" s="93"/>
      <c r="E44" s="93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2"/>
      <c r="R44" s="13"/>
    </row>
    <row r="45" spans="2:18" ht="15.75">
      <c r="B45" s="11">
        <f t="shared" si="1"/>
        <v>0</v>
      </c>
      <c r="C45" s="11"/>
      <c r="D45" s="93"/>
      <c r="E45" s="93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2"/>
      <c r="R45" s="13"/>
    </row>
    <row r="46" spans="2:18" ht="15.75">
      <c r="B46" s="11">
        <f t="shared" si="1"/>
        <v>0</v>
      </c>
      <c r="C46" s="11"/>
      <c r="D46" s="93"/>
      <c r="E46" s="93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2"/>
      <c r="R46" s="13"/>
    </row>
    <row r="47" spans="2:18" ht="23.1" customHeight="1">
      <c r="B47" s="15">
        <f>SUM(B7:B46)</f>
        <v>0</v>
      </c>
      <c r="C47" s="465" t="s">
        <v>6</v>
      </c>
      <c r="D47" s="466"/>
      <c r="E47" s="466"/>
      <c r="F47" s="466"/>
      <c r="G47" s="466"/>
      <c r="H47" s="466"/>
      <c r="I47" s="466"/>
      <c r="J47" s="466"/>
      <c r="K47" s="466"/>
      <c r="L47" s="466"/>
      <c r="M47" s="466"/>
      <c r="N47" s="466"/>
      <c r="O47" s="466"/>
      <c r="P47" s="466"/>
      <c r="Q47" s="467"/>
    </row>
  </sheetData>
  <sheetProtection insertColumns="0" insertRows="0"/>
  <mergeCells count="35">
    <mergeCell ref="P26:P27"/>
    <mergeCell ref="Q26:Q28"/>
    <mergeCell ref="C47:Q47"/>
    <mergeCell ref="J26:J27"/>
    <mergeCell ref="K26:K27"/>
    <mergeCell ref="L26:L27"/>
    <mergeCell ref="M26:M27"/>
    <mergeCell ref="N26:N27"/>
    <mergeCell ref="O26:O27"/>
    <mergeCell ref="G26:G27"/>
    <mergeCell ref="H26:H27"/>
    <mergeCell ref="I26:I27"/>
    <mergeCell ref="J4:J5"/>
    <mergeCell ref="K4:K5"/>
    <mergeCell ref="B26:B28"/>
    <mergeCell ref="C26:C28"/>
    <mergeCell ref="D26:D28"/>
    <mergeCell ref="E26:E28"/>
    <mergeCell ref="F26:F27"/>
    <mergeCell ref="B2:P2"/>
    <mergeCell ref="B3:Q3"/>
    <mergeCell ref="B4:B6"/>
    <mergeCell ref="C4:C6"/>
    <mergeCell ref="D4:D6"/>
    <mergeCell ref="E4:E6"/>
    <mergeCell ref="F4:F5"/>
    <mergeCell ref="G4:G5"/>
    <mergeCell ref="H4:H5"/>
    <mergeCell ref="I4:I5"/>
    <mergeCell ref="P4:P5"/>
    <mergeCell ref="Q4:Q6"/>
    <mergeCell ref="L4:L5"/>
    <mergeCell ref="M4:M5"/>
    <mergeCell ref="N4:N5"/>
    <mergeCell ref="O4:O5"/>
  </mergeCells>
  <conditionalFormatting sqref="G7:P25 G29:P46">
    <cfRule type="cellIs" dxfId="5" priority="1" stopIfTrue="1" operator="equal">
      <formula>"X"</formula>
    </cfRule>
  </conditionalFormatting>
  <printOptions horizontalCentered="1" verticalCentered="1"/>
  <pageMargins left="0" right="0" top="0" bottom="0" header="0.31496062992125984" footer="0.31496062992125984"/>
  <pageSetup scale="63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E102"/>
  <sheetViews>
    <sheetView showGridLines="0" showZeros="0" zoomScale="60" zoomScaleNormal="60" workbookViewId="0"/>
  </sheetViews>
  <sheetFormatPr baseColWidth="10" defaultRowHeight="27.75"/>
  <cols>
    <col min="1" max="1" width="5.28515625" style="64" bestFit="1" customWidth="1"/>
    <col min="2" max="2" width="17" style="84" customWidth="1"/>
    <col min="3" max="3" width="13.140625" bestFit="1" customWidth="1"/>
    <col min="4" max="4" width="33.7109375" style="1" customWidth="1"/>
    <col min="5" max="5" width="27.7109375" style="85" customWidth="1"/>
    <col min="8" max="8" width="12.5703125" customWidth="1"/>
    <col min="9" max="9" width="13.28515625" customWidth="1"/>
    <col min="11" max="11" width="19.5703125" customWidth="1"/>
    <col min="12" max="12" width="18.85546875" customWidth="1"/>
    <col min="13" max="13" width="19.5703125" customWidth="1"/>
    <col min="14" max="14" width="12" customWidth="1"/>
    <col min="16" max="16" width="12.7109375" customWidth="1"/>
    <col min="22" max="22" width="11.28515625" customWidth="1"/>
  </cols>
  <sheetData>
    <row r="1" spans="1:22" ht="101.25" customHeight="1" thickBot="1">
      <c r="A1" s="61"/>
      <c r="B1" s="496" t="s">
        <v>919</v>
      </c>
      <c r="C1" s="497"/>
      <c r="D1" s="497"/>
      <c r="E1" s="498">
        <f>PEDIDO!T2</f>
        <v>0</v>
      </c>
      <c r="F1" s="498"/>
      <c r="G1" s="498"/>
      <c r="H1" s="498"/>
      <c r="I1" s="498"/>
      <c r="J1" s="498"/>
      <c r="K1" s="499"/>
      <c r="L1" s="101" t="s">
        <v>920</v>
      </c>
      <c r="M1" s="62">
        <f ca="1">PEDIDO!Y14</f>
        <v>46150</v>
      </c>
      <c r="N1" s="504" t="s">
        <v>921</v>
      </c>
      <c r="O1" s="505"/>
      <c r="P1" s="520" t="s">
        <v>951</v>
      </c>
      <c r="Q1" s="520"/>
      <c r="R1" s="493">
        <f>PEDIDO!C109</f>
        <v>0</v>
      </c>
      <c r="S1" s="493"/>
      <c r="T1" s="493"/>
      <c r="U1" s="493"/>
      <c r="V1" s="493"/>
    </row>
    <row r="2" spans="1:22" ht="30" customHeight="1">
      <c r="A2" s="63"/>
      <c r="B2" s="506">
        <f>PEDIDO!Y3</f>
        <v>0</v>
      </c>
      <c r="C2" s="507"/>
      <c r="D2" s="507"/>
      <c r="E2" s="500"/>
      <c r="F2" s="500"/>
      <c r="G2" s="500"/>
      <c r="H2" s="500"/>
      <c r="I2" s="500"/>
      <c r="J2" s="500"/>
      <c r="K2" s="501"/>
      <c r="L2" s="510" t="s">
        <v>968</v>
      </c>
      <c r="M2" s="512">
        <f ca="1">PEDIDO!Y17</f>
        <v>46155</v>
      </c>
      <c r="N2" s="514" t="str">
        <f>PEDIDO!R27</f>
        <v>A</v>
      </c>
      <c r="O2" s="515"/>
      <c r="P2" s="520"/>
      <c r="Q2" s="520"/>
      <c r="R2" s="493"/>
      <c r="S2" s="493"/>
      <c r="T2" s="493"/>
      <c r="U2" s="493"/>
      <c r="V2" s="493"/>
    </row>
    <row r="3" spans="1:22" ht="45" thickBot="1">
      <c r="A3" s="63"/>
      <c r="B3" s="508"/>
      <c r="C3" s="509"/>
      <c r="D3" s="509"/>
      <c r="E3" s="502"/>
      <c r="F3" s="502"/>
      <c r="G3" s="502"/>
      <c r="H3" s="502"/>
      <c r="I3" s="502"/>
      <c r="J3" s="502"/>
      <c r="K3" s="503"/>
      <c r="L3" s="511"/>
      <c r="M3" s="513"/>
      <c r="N3" s="516"/>
      <c r="O3" s="517"/>
      <c r="P3" s="494" t="s">
        <v>952</v>
      </c>
      <c r="Q3" s="494"/>
      <c r="R3" s="495">
        <f>PEDIDO!V13</f>
        <v>0</v>
      </c>
      <c r="S3" s="495"/>
      <c r="T3" s="495"/>
      <c r="U3" s="495"/>
      <c r="V3" s="495"/>
    </row>
    <row r="4" spans="1:22" ht="48" customHeight="1">
      <c r="B4" s="65" t="s">
        <v>23</v>
      </c>
      <c r="C4" s="66" t="s">
        <v>7</v>
      </c>
      <c r="D4" s="66" t="s">
        <v>25</v>
      </c>
      <c r="E4" s="518" t="s">
        <v>922</v>
      </c>
      <c r="F4" s="518"/>
      <c r="G4" s="518"/>
      <c r="H4" s="518"/>
      <c r="I4" s="519" t="s">
        <v>26</v>
      </c>
      <c r="J4" s="519"/>
      <c r="K4" s="66" t="s">
        <v>66</v>
      </c>
      <c r="L4" s="67" t="s">
        <v>619</v>
      </c>
      <c r="M4" s="67" t="s">
        <v>618</v>
      </c>
      <c r="N4" s="66" t="s">
        <v>617</v>
      </c>
      <c r="O4" s="66" t="s">
        <v>616</v>
      </c>
      <c r="P4" s="66" t="s">
        <v>615</v>
      </c>
      <c r="Q4" s="66" t="s">
        <v>614</v>
      </c>
      <c r="R4" s="66" t="s">
        <v>923</v>
      </c>
      <c r="S4" s="66" t="s">
        <v>924</v>
      </c>
      <c r="T4" s="66" t="s">
        <v>613</v>
      </c>
      <c r="U4" s="66" t="s">
        <v>612</v>
      </c>
      <c r="V4" s="66" t="s">
        <v>24</v>
      </c>
    </row>
    <row r="5" spans="1:22" ht="26.25" customHeight="1">
      <c r="A5" s="64">
        <f>PEDIDO!A32</f>
        <v>0</v>
      </c>
      <c r="B5" s="68">
        <f>PEDIDO!C32</f>
        <v>0</v>
      </c>
      <c r="C5" s="69">
        <f>PEDIDO!D32</f>
        <v>0</v>
      </c>
      <c r="D5" s="70">
        <f>PEDIDO!E32</f>
        <v>0</v>
      </c>
      <c r="E5" s="480">
        <f>PEDIDO!F32</f>
        <v>0</v>
      </c>
      <c r="F5" s="480"/>
      <c r="G5" s="480"/>
      <c r="H5" s="480"/>
      <c r="I5" s="479">
        <f>PEDIDO!J32</f>
        <v>0</v>
      </c>
      <c r="J5" s="479"/>
      <c r="K5" s="71" t="str">
        <f>PEDIDO!L32</f>
        <v/>
      </c>
      <c r="L5" s="72">
        <f>PEDIDO!M32</f>
        <v>0</v>
      </c>
      <c r="M5" s="72">
        <f>PEDIDO!N32</f>
        <v>0</v>
      </c>
      <c r="N5" s="72">
        <f>PEDIDO!O32</f>
        <v>0</v>
      </c>
      <c r="O5" s="72">
        <f>PEDIDO!P32</f>
        <v>0</v>
      </c>
      <c r="P5" s="72">
        <f>PEDIDO!Q32</f>
        <v>0</v>
      </c>
      <c r="Q5" s="72">
        <f>PEDIDO!R32</f>
        <v>0</v>
      </c>
      <c r="R5" s="72">
        <f>PEDIDO!S32</f>
        <v>0</v>
      </c>
      <c r="S5" s="72">
        <f>PEDIDO!T32</f>
        <v>0</v>
      </c>
      <c r="T5" s="72">
        <f>PEDIDO!U32</f>
        <v>0</v>
      </c>
      <c r="U5" s="72">
        <f>PEDIDO!V32</f>
        <v>0</v>
      </c>
      <c r="V5" s="72">
        <f>PEDIDO!W32</f>
        <v>0</v>
      </c>
    </row>
    <row r="6" spans="1:22" ht="24.95" customHeight="1">
      <c r="A6" s="64">
        <f>PEDIDO!A33</f>
        <v>0</v>
      </c>
      <c r="B6" s="68">
        <f>PEDIDO!C33</f>
        <v>0</v>
      </c>
      <c r="C6" s="69">
        <f>PEDIDO!D33</f>
        <v>0</v>
      </c>
      <c r="D6" s="70">
        <f>PEDIDO!E33</f>
        <v>0</v>
      </c>
      <c r="E6" s="480">
        <f>PEDIDO!F33</f>
        <v>0</v>
      </c>
      <c r="F6" s="480"/>
      <c r="G6" s="480"/>
      <c r="H6" s="480"/>
      <c r="I6" s="479">
        <f>PEDIDO!J33</f>
        <v>0</v>
      </c>
      <c r="J6" s="479"/>
      <c r="K6" s="71" t="str">
        <f>PEDIDO!L33</f>
        <v/>
      </c>
      <c r="L6" s="72">
        <f>PEDIDO!M33</f>
        <v>0</v>
      </c>
      <c r="M6" s="72">
        <f>PEDIDO!N33</f>
        <v>0</v>
      </c>
      <c r="N6" s="72">
        <f>PEDIDO!O33</f>
        <v>0</v>
      </c>
      <c r="O6" s="72">
        <f>PEDIDO!P33</f>
        <v>0</v>
      </c>
      <c r="P6" s="72">
        <f>PEDIDO!Q33</f>
        <v>0</v>
      </c>
      <c r="Q6" s="72">
        <f>PEDIDO!R33</f>
        <v>0</v>
      </c>
      <c r="R6" s="72">
        <f>PEDIDO!S33</f>
        <v>0</v>
      </c>
      <c r="S6" s="72">
        <f>PEDIDO!T33</f>
        <v>0</v>
      </c>
      <c r="T6" s="72">
        <f>PEDIDO!U33</f>
        <v>0</v>
      </c>
      <c r="U6" s="72">
        <f>PEDIDO!V33</f>
        <v>0</v>
      </c>
      <c r="V6" s="72">
        <f>PEDIDO!W33</f>
        <v>0</v>
      </c>
    </row>
    <row r="7" spans="1:22" ht="24.95" customHeight="1">
      <c r="A7" s="64">
        <f>PEDIDO!A34</f>
        <v>0</v>
      </c>
      <c r="B7" s="68">
        <f>PEDIDO!C34</f>
        <v>0</v>
      </c>
      <c r="C7" s="69">
        <f>PEDIDO!D34</f>
        <v>0</v>
      </c>
      <c r="D7" s="70">
        <f>PEDIDO!E34</f>
        <v>0</v>
      </c>
      <c r="E7" s="480">
        <f>PEDIDO!F34</f>
        <v>0</v>
      </c>
      <c r="F7" s="480"/>
      <c r="G7" s="480"/>
      <c r="H7" s="480"/>
      <c r="I7" s="479">
        <f>PEDIDO!J34</f>
        <v>0</v>
      </c>
      <c r="J7" s="479"/>
      <c r="K7" s="71" t="str">
        <f>PEDIDO!L34</f>
        <v/>
      </c>
      <c r="L7" s="72">
        <f>PEDIDO!M34</f>
        <v>0</v>
      </c>
      <c r="M7" s="72">
        <f>PEDIDO!N34</f>
        <v>0</v>
      </c>
      <c r="N7" s="72">
        <f>PEDIDO!O34</f>
        <v>0</v>
      </c>
      <c r="O7" s="72">
        <f>PEDIDO!P34</f>
        <v>0</v>
      </c>
      <c r="P7" s="72">
        <f>PEDIDO!Q34</f>
        <v>0</v>
      </c>
      <c r="Q7" s="72">
        <f>PEDIDO!R34</f>
        <v>0</v>
      </c>
      <c r="R7" s="72">
        <f>PEDIDO!S34</f>
        <v>0</v>
      </c>
      <c r="S7" s="72">
        <f>PEDIDO!T34</f>
        <v>0</v>
      </c>
      <c r="T7" s="72">
        <f>PEDIDO!U34</f>
        <v>0</v>
      </c>
      <c r="U7" s="72">
        <f>PEDIDO!V34</f>
        <v>0</v>
      </c>
      <c r="V7" s="72">
        <f>PEDIDO!W34</f>
        <v>0</v>
      </c>
    </row>
    <row r="8" spans="1:22" ht="24.95" customHeight="1">
      <c r="A8" s="64">
        <f>PEDIDO!A35</f>
        <v>0</v>
      </c>
      <c r="B8" s="68">
        <f>PEDIDO!C35</f>
        <v>0</v>
      </c>
      <c r="C8" s="69">
        <f>PEDIDO!D35</f>
        <v>0</v>
      </c>
      <c r="D8" s="70">
        <f>PEDIDO!E35</f>
        <v>0</v>
      </c>
      <c r="E8" s="480">
        <f>PEDIDO!F35</f>
        <v>0</v>
      </c>
      <c r="F8" s="480"/>
      <c r="G8" s="480"/>
      <c r="H8" s="480"/>
      <c r="I8" s="479">
        <f>PEDIDO!J35</f>
        <v>0</v>
      </c>
      <c r="J8" s="479"/>
      <c r="K8" s="71" t="str">
        <f>PEDIDO!L35</f>
        <v/>
      </c>
      <c r="L8" s="72">
        <f>PEDIDO!M35</f>
        <v>0</v>
      </c>
      <c r="M8" s="72">
        <f>PEDIDO!N35</f>
        <v>0</v>
      </c>
      <c r="N8" s="72">
        <f>PEDIDO!O35</f>
        <v>0</v>
      </c>
      <c r="O8" s="72">
        <f>PEDIDO!P35</f>
        <v>0</v>
      </c>
      <c r="P8" s="72">
        <f>PEDIDO!Q35</f>
        <v>0</v>
      </c>
      <c r="Q8" s="72">
        <f>PEDIDO!R35</f>
        <v>0</v>
      </c>
      <c r="R8" s="72">
        <f>PEDIDO!S35</f>
        <v>0</v>
      </c>
      <c r="S8" s="72">
        <f>PEDIDO!T35</f>
        <v>0</v>
      </c>
      <c r="T8" s="72">
        <f>PEDIDO!U35</f>
        <v>0</v>
      </c>
      <c r="U8" s="72">
        <f>PEDIDO!V35</f>
        <v>0</v>
      </c>
      <c r="V8" s="72">
        <f>PEDIDO!W35</f>
        <v>0</v>
      </c>
    </row>
    <row r="9" spans="1:22" ht="24.95" customHeight="1">
      <c r="A9" s="64">
        <f>PEDIDO!A36</f>
        <v>0</v>
      </c>
      <c r="B9" s="68">
        <f>PEDIDO!C36</f>
        <v>0</v>
      </c>
      <c r="C9" s="69">
        <f>PEDIDO!D36</f>
        <v>0</v>
      </c>
      <c r="D9" s="70">
        <f>PEDIDO!E36</f>
        <v>0</v>
      </c>
      <c r="E9" s="480">
        <f>PEDIDO!F36</f>
        <v>0</v>
      </c>
      <c r="F9" s="480"/>
      <c r="G9" s="480"/>
      <c r="H9" s="480"/>
      <c r="I9" s="479">
        <f>PEDIDO!J36</f>
        <v>0</v>
      </c>
      <c r="J9" s="479"/>
      <c r="K9" s="71" t="str">
        <f>PEDIDO!L36</f>
        <v/>
      </c>
      <c r="L9" s="72">
        <f>PEDIDO!M36</f>
        <v>0</v>
      </c>
      <c r="M9" s="72">
        <f>PEDIDO!N36</f>
        <v>0</v>
      </c>
      <c r="N9" s="72">
        <f>PEDIDO!O36</f>
        <v>0</v>
      </c>
      <c r="O9" s="72">
        <f>PEDIDO!P36</f>
        <v>0</v>
      </c>
      <c r="P9" s="72">
        <f>PEDIDO!Q36</f>
        <v>0</v>
      </c>
      <c r="Q9" s="72">
        <f>PEDIDO!R36</f>
        <v>0</v>
      </c>
      <c r="R9" s="72">
        <f>PEDIDO!S36</f>
        <v>0</v>
      </c>
      <c r="S9" s="72">
        <f>PEDIDO!T36</f>
        <v>0</v>
      </c>
      <c r="T9" s="72">
        <f>PEDIDO!U36</f>
        <v>0</v>
      </c>
      <c r="U9" s="72">
        <f>PEDIDO!V36</f>
        <v>0</v>
      </c>
      <c r="V9" s="72">
        <f>PEDIDO!W36</f>
        <v>0</v>
      </c>
    </row>
    <row r="10" spans="1:22" ht="24.95" customHeight="1">
      <c r="A10" s="64">
        <f>PEDIDO!A37</f>
        <v>0</v>
      </c>
      <c r="B10" s="68">
        <f>PEDIDO!C37</f>
        <v>0</v>
      </c>
      <c r="C10" s="69">
        <f>PEDIDO!D37</f>
        <v>0</v>
      </c>
      <c r="D10" s="70">
        <f>PEDIDO!E37</f>
        <v>0</v>
      </c>
      <c r="E10" s="480">
        <f>PEDIDO!F37</f>
        <v>0</v>
      </c>
      <c r="F10" s="480"/>
      <c r="G10" s="480"/>
      <c r="H10" s="480"/>
      <c r="I10" s="479">
        <f>PEDIDO!J37</f>
        <v>0</v>
      </c>
      <c r="J10" s="479"/>
      <c r="K10" s="71" t="str">
        <f>PEDIDO!L37</f>
        <v/>
      </c>
      <c r="L10" s="72">
        <f>PEDIDO!M37</f>
        <v>0</v>
      </c>
      <c r="M10" s="72">
        <f>PEDIDO!N37</f>
        <v>0</v>
      </c>
      <c r="N10" s="72">
        <f>PEDIDO!O37</f>
        <v>0</v>
      </c>
      <c r="O10" s="72">
        <f>PEDIDO!P37</f>
        <v>0</v>
      </c>
      <c r="P10" s="72">
        <f>PEDIDO!Q37</f>
        <v>0</v>
      </c>
      <c r="Q10" s="72">
        <f>PEDIDO!R37</f>
        <v>0</v>
      </c>
      <c r="R10" s="72">
        <f>PEDIDO!S37</f>
        <v>0</v>
      </c>
      <c r="S10" s="72">
        <f>PEDIDO!T37</f>
        <v>0</v>
      </c>
      <c r="T10" s="72">
        <f>PEDIDO!U37</f>
        <v>0</v>
      </c>
      <c r="U10" s="72">
        <f>PEDIDO!V37</f>
        <v>0</v>
      </c>
      <c r="V10" s="72">
        <f>PEDIDO!W37</f>
        <v>0</v>
      </c>
    </row>
    <row r="11" spans="1:22" ht="24.75" hidden="1" customHeight="1">
      <c r="A11" s="64">
        <f>PEDIDO!A38</f>
        <v>0</v>
      </c>
      <c r="B11" s="68">
        <f>PEDIDO!C38</f>
        <v>0</v>
      </c>
      <c r="C11" s="69">
        <f>PEDIDO!D38</f>
        <v>0</v>
      </c>
      <c r="D11" s="70">
        <f>PEDIDO!E38</f>
        <v>0</v>
      </c>
      <c r="E11" s="480">
        <f>PEDIDO!F38</f>
        <v>0</v>
      </c>
      <c r="F11" s="480"/>
      <c r="G11" s="480"/>
      <c r="H11" s="480"/>
      <c r="I11" s="479">
        <f>PEDIDO!J38</f>
        <v>0</v>
      </c>
      <c r="J11" s="479"/>
      <c r="K11" s="71" t="str">
        <f>PEDIDO!L38</f>
        <v/>
      </c>
      <c r="L11" s="72">
        <f>PEDIDO!M38</f>
        <v>0</v>
      </c>
      <c r="M11" s="72">
        <f>PEDIDO!N38</f>
        <v>0</v>
      </c>
      <c r="N11" s="72">
        <f>PEDIDO!O38</f>
        <v>0</v>
      </c>
      <c r="O11" s="72">
        <f>PEDIDO!P38</f>
        <v>0</v>
      </c>
      <c r="P11" s="72">
        <f>PEDIDO!Q38</f>
        <v>0</v>
      </c>
      <c r="Q11" s="72">
        <f>PEDIDO!R38</f>
        <v>0</v>
      </c>
      <c r="R11" s="72">
        <f>PEDIDO!S38</f>
        <v>0</v>
      </c>
      <c r="S11" s="72">
        <f>PEDIDO!T38</f>
        <v>0</v>
      </c>
      <c r="T11" s="72">
        <f>PEDIDO!U38</f>
        <v>0</v>
      </c>
      <c r="U11" s="72">
        <f>PEDIDO!V38</f>
        <v>0</v>
      </c>
      <c r="V11" s="72">
        <f>PEDIDO!W38</f>
        <v>0</v>
      </c>
    </row>
    <row r="12" spans="1:22" ht="24.95" hidden="1" customHeight="1">
      <c r="A12" s="64">
        <f>PEDIDO!A39</f>
        <v>0</v>
      </c>
      <c r="B12" s="68">
        <f>PEDIDO!C39</f>
        <v>0</v>
      </c>
      <c r="C12" s="69">
        <f>PEDIDO!D39</f>
        <v>0</v>
      </c>
      <c r="D12" s="70">
        <f>PEDIDO!E39</f>
        <v>0</v>
      </c>
      <c r="E12" s="480">
        <f>PEDIDO!F39</f>
        <v>0</v>
      </c>
      <c r="F12" s="480"/>
      <c r="G12" s="480"/>
      <c r="H12" s="480"/>
      <c r="I12" s="479">
        <f>PEDIDO!J39</f>
        <v>0</v>
      </c>
      <c r="J12" s="479"/>
      <c r="K12" s="71" t="str">
        <f>PEDIDO!L39</f>
        <v/>
      </c>
      <c r="L12" s="72">
        <f>PEDIDO!M39</f>
        <v>0</v>
      </c>
      <c r="M12" s="72">
        <f>PEDIDO!N39</f>
        <v>0</v>
      </c>
      <c r="N12" s="72">
        <f>PEDIDO!O39</f>
        <v>0</v>
      </c>
      <c r="O12" s="72">
        <f>PEDIDO!P39</f>
        <v>0</v>
      </c>
      <c r="P12" s="72">
        <f>PEDIDO!Q39</f>
        <v>0</v>
      </c>
      <c r="Q12" s="72">
        <f>PEDIDO!R39</f>
        <v>0</v>
      </c>
      <c r="R12" s="72">
        <f>PEDIDO!S39</f>
        <v>0</v>
      </c>
      <c r="S12" s="72">
        <f>PEDIDO!T39</f>
        <v>0</v>
      </c>
      <c r="T12" s="72">
        <f>PEDIDO!U39</f>
        <v>0</v>
      </c>
      <c r="U12" s="72">
        <f>PEDIDO!V39</f>
        <v>0</v>
      </c>
      <c r="V12" s="72">
        <f>PEDIDO!W39</f>
        <v>0</v>
      </c>
    </row>
    <row r="13" spans="1:22" ht="24.95" hidden="1" customHeight="1">
      <c r="A13" s="64">
        <f>PEDIDO!A40</f>
        <v>0</v>
      </c>
      <c r="B13" s="68">
        <f>PEDIDO!C40</f>
        <v>0</v>
      </c>
      <c r="C13" s="69">
        <f>PEDIDO!D40</f>
        <v>0</v>
      </c>
      <c r="D13" s="70">
        <f>PEDIDO!E40</f>
        <v>0</v>
      </c>
      <c r="E13" s="480">
        <f>PEDIDO!F40</f>
        <v>0</v>
      </c>
      <c r="F13" s="480"/>
      <c r="G13" s="480"/>
      <c r="H13" s="480"/>
      <c r="I13" s="479">
        <f>PEDIDO!J40</f>
        <v>0</v>
      </c>
      <c r="J13" s="479"/>
      <c r="K13" s="71" t="str">
        <f>PEDIDO!L40</f>
        <v/>
      </c>
      <c r="L13" s="72">
        <f>PEDIDO!M40</f>
        <v>0</v>
      </c>
      <c r="M13" s="72">
        <f>PEDIDO!N40</f>
        <v>0</v>
      </c>
      <c r="N13" s="72">
        <f>PEDIDO!O40</f>
        <v>0</v>
      </c>
      <c r="O13" s="72">
        <f>PEDIDO!P40</f>
        <v>0</v>
      </c>
      <c r="P13" s="72">
        <f>PEDIDO!Q40</f>
        <v>0</v>
      </c>
      <c r="Q13" s="72">
        <f>PEDIDO!R40</f>
        <v>0</v>
      </c>
      <c r="R13" s="72">
        <f>PEDIDO!S40</f>
        <v>0</v>
      </c>
      <c r="S13" s="72">
        <f>PEDIDO!T40</f>
        <v>0</v>
      </c>
      <c r="T13" s="72">
        <f>PEDIDO!U40</f>
        <v>0</v>
      </c>
      <c r="U13" s="72">
        <f>PEDIDO!V40</f>
        <v>0</v>
      </c>
      <c r="V13" s="72">
        <f>PEDIDO!W40</f>
        <v>0</v>
      </c>
    </row>
    <row r="14" spans="1:22" ht="24.95" hidden="1" customHeight="1">
      <c r="A14" s="64">
        <f>PEDIDO!A41</f>
        <v>0</v>
      </c>
      <c r="B14" s="68">
        <f>PEDIDO!C41</f>
        <v>0</v>
      </c>
      <c r="C14" s="69">
        <f>PEDIDO!D41</f>
        <v>0</v>
      </c>
      <c r="D14" s="70">
        <f>PEDIDO!E41</f>
        <v>0</v>
      </c>
      <c r="E14" s="480">
        <f>PEDIDO!F41</f>
        <v>0</v>
      </c>
      <c r="F14" s="480"/>
      <c r="G14" s="480"/>
      <c r="H14" s="480"/>
      <c r="I14" s="479">
        <f>PEDIDO!J41</f>
        <v>0</v>
      </c>
      <c r="J14" s="479"/>
      <c r="K14" s="71" t="str">
        <f>PEDIDO!L41</f>
        <v/>
      </c>
      <c r="L14" s="72">
        <f>PEDIDO!M41</f>
        <v>0</v>
      </c>
      <c r="M14" s="72">
        <f>PEDIDO!N41</f>
        <v>0</v>
      </c>
      <c r="N14" s="72">
        <f>PEDIDO!O41</f>
        <v>0</v>
      </c>
      <c r="O14" s="72">
        <f>PEDIDO!P41</f>
        <v>0</v>
      </c>
      <c r="P14" s="72">
        <f>PEDIDO!Q41</f>
        <v>0</v>
      </c>
      <c r="Q14" s="72">
        <f>PEDIDO!R41</f>
        <v>0</v>
      </c>
      <c r="R14" s="72">
        <f>PEDIDO!S41</f>
        <v>0</v>
      </c>
      <c r="S14" s="72">
        <f>PEDIDO!T41</f>
        <v>0</v>
      </c>
      <c r="T14" s="72">
        <f>PEDIDO!U41</f>
        <v>0</v>
      </c>
      <c r="U14" s="72">
        <f>PEDIDO!V41</f>
        <v>0</v>
      </c>
      <c r="V14" s="72">
        <f>PEDIDO!W41</f>
        <v>0</v>
      </c>
    </row>
    <row r="15" spans="1:22" ht="24.95" hidden="1" customHeight="1">
      <c r="A15" s="64">
        <f>PEDIDO!A42</f>
        <v>0</v>
      </c>
      <c r="B15" s="68">
        <f>PEDIDO!C42</f>
        <v>0</v>
      </c>
      <c r="C15" s="69">
        <f>PEDIDO!D42</f>
        <v>0</v>
      </c>
      <c r="D15" s="70">
        <f>PEDIDO!E42</f>
        <v>0</v>
      </c>
      <c r="E15" s="480">
        <f>PEDIDO!F42</f>
        <v>0</v>
      </c>
      <c r="F15" s="480"/>
      <c r="G15" s="480"/>
      <c r="H15" s="480"/>
      <c r="I15" s="479">
        <f>PEDIDO!J42</f>
        <v>0</v>
      </c>
      <c r="J15" s="479"/>
      <c r="K15" s="71" t="str">
        <f>PEDIDO!L42</f>
        <v/>
      </c>
      <c r="L15" s="72">
        <f>PEDIDO!M42</f>
        <v>0</v>
      </c>
      <c r="M15" s="72">
        <f>PEDIDO!N42</f>
        <v>0</v>
      </c>
      <c r="N15" s="72">
        <f>PEDIDO!O42</f>
        <v>0</v>
      </c>
      <c r="O15" s="72">
        <f>PEDIDO!P42</f>
        <v>0</v>
      </c>
      <c r="P15" s="72">
        <f>PEDIDO!Q42</f>
        <v>0</v>
      </c>
      <c r="Q15" s="72">
        <f>PEDIDO!R42</f>
        <v>0</v>
      </c>
      <c r="R15" s="72">
        <f>PEDIDO!S42</f>
        <v>0</v>
      </c>
      <c r="S15" s="72">
        <f>PEDIDO!T42</f>
        <v>0</v>
      </c>
      <c r="T15" s="72">
        <f>PEDIDO!U42</f>
        <v>0</v>
      </c>
      <c r="U15" s="72">
        <f>PEDIDO!V42</f>
        <v>0</v>
      </c>
      <c r="V15" s="72">
        <f>PEDIDO!W42</f>
        <v>0</v>
      </c>
    </row>
    <row r="16" spans="1:22" ht="24.95" hidden="1" customHeight="1">
      <c r="A16" s="64">
        <f>PEDIDO!A43</f>
        <v>0</v>
      </c>
      <c r="B16" s="68">
        <f>PEDIDO!C43</f>
        <v>0</v>
      </c>
      <c r="C16" s="69">
        <f>PEDIDO!D43</f>
        <v>0</v>
      </c>
      <c r="D16" s="70">
        <f>PEDIDO!E43</f>
        <v>0</v>
      </c>
      <c r="E16" s="480">
        <f>PEDIDO!F43</f>
        <v>0</v>
      </c>
      <c r="F16" s="480"/>
      <c r="G16" s="480"/>
      <c r="H16" s="480"/>
      <c r="I16" s="479">
        <f>PEDIDO!J43</f>
        <v>0</v>
      </c>
      <c r="J16" s="479"/>
      <c r="K16" s="71" t="str">
        <f>PEDIDO!L43</f>
        <v/>
      </c>
      <c r="L16" s="72">
        <f>PEDIDO!M43</f>
        <v>0</v>
      </c>
      <c r="M16" s="72">
        <f>PEDIDO!N43</f>
        <v>0</v>
      </c>
      <c r="N16" s="72">
        <f>PEDIDO!O43</f>
        <v>0</v>
      </c>
      <c r="O16" s="72">
        <f>PEDIDO!P43</f>
        <v>0</v>
      </c>
      <c r="P16" s="72">
        <f>PEDIDO!Q43</f>
        <v>0</v>
      </c>
      <c r="Q16" s="72">
        <f>PEDIDO!R43</f>
        <v>0</v>
      </c>
      <c r="R16" s="72">
        <f>PEDIDO!S43</f>
        <v>0</v>
      </c>
      <c r="S16" s="72">
        <f>PEDIDO!T43</f>
        <v>0</v>
      </c>
      <c r="T16" s="72">
        <f>PEDIDO!U43</f>
        <v>0</v>
      </c>
      <c r="U16" s="72">
        <f>PEDIDO!V43</f>
        <v>0</v>
      </c>
      <c r="V16" s="72">
        <f>PEDIDO!W43</f>
        <v>0</v>
      </c>
    </row>
    <row r="17" spans="1:22" ht="24.95" hidden="1" customHeight="1">
      <c r="A17" s="64">
        <f>PEDIDO!A44</f>
        <v>0</v>
      </c>
      <c r="B17" s="68">
        <f>PEDIDO!C44</f>
        <v>0</v>
      </c>
      <c r="C17" s="69">
        <f>PEDIDO!D44</f>
        <v>0</v>
      </c>
      <c r="D17" s="70">
        <f>PEDIDO!E44</f>
        <v>0</v>
      </c>
      <c r="E17" s="480">
        <f>PEDIDO!F44</f>
        <v>0</v>
      </c>
      <c r="F17" s="480"/>
      <c r="G17" s="480"/>
      <c r="H17" s="480"/>
      <c r="I17" s="479">
        <f>PEDIDO!J44</f>
        <v>0</v>
      </c>
      <c r="J17" s="479"/>
      <c r="K17" s="71" t="str">
        <f>PEDIDO!L44</f>
        <v/>
      </c>
      <c r="L17" s="72">
        <f>PEDIDO!M44</f>
        <v>0</v>
      </c>
      <c r="M17" s="72">
        <f>PEDIDO!N44</f>
        <v>0</v>
      </c>
      <c r="N17" s="72">
        <f>PEDIDO!O44</f>
        <v>0</v>
      </c>
      <c r="O17" s="72">
        <f>PEDIDO!P44</f>
        <v>0</v>
      </c>
      <c r="P17" s="72">
        <f>PEDIDO!Q44</f>
        <v>0</v>
      </c>
      <c r="Q17" s="72">
        <f>PEDIDO!R44</f>
        <v>0</v>
      </c>
      <c r="R17" s="72">
        <f>PEDIDO!S44</f>
        <v>0</v>
      </c>
      <c r="S17" s="72">
        <f>PEDIDO!T44</f>
        <v>0</v>
      </c>
      <c r="T17" s="72">
        <f>PEDIDO!U44</f>
        <v>0</v>
      </c>
      <c r="U17" s="72">
        <f>PEDIDO!V44</f>
        <v>0</v>
      </c>
      <c r="V17" s="72">
        <f>PEDIDO!W44</f>
        <v>0</v>
      </c>
    </row>
    <row r="18" spans="1:22" ht="24.95" hidden="1" customHeight="1">
      <c r="A18" s="64">
        <f>PEDIDO!A45</f>
        <v>0</v>
      </c>
      <c r="B18" s="68">
        <f>PEDIDO!C45</f>
        <v>0</v>
      </c>
      <c r="C18" s="69">
        <f>PEDIDO!D45</f>
        <v>0</v>
      </c>
      <c r="D18" s="70">
        <f>PEDIDO!E45</f>
        <v>0</v>
      </c>
      <c r="E18" s="480">
        <f>PEDIDO!F45</f>
        <v>0</v>
      </c>
      <c r="F18" s="480"/>
      <c r="G18" s="480"/>
      <c r="H18" s="480"/>
      <c r="I18" s="479">
        <f>PEDIDO!J45</f>
        <v>0</v>
      </c>
      <c r="J18" s="479"/>
      <c r="K18" s="71" t="str">
        <f>PEDIDO!L45</f>
        <v/>
      </c>
      <c r="L18" s="72">
        <f>PEDIDO!M45</f>
        <v>0</v>
      </c>
      <c r="M18" s="72">
        <f>PEDIDO!N45</f>
        <v>0</v>
      </c>
      <c r="N18" s="72">
        <f>PEDIDO!O45</f>
        <v>0</v>
      </c>
      <c r="O18" s="72">
        <f>PEDIDO!P45</f>
        <v>0</v>
      </c>
      <c r="P18" s="72">
        <f>PEDIDO!Q45</f>
        <v>0</v>
      </c>
      <c r="Q18" s="72">
        <f>PEDIDO!R45</f>
        <v>0</v>
      </c>
      <c r="R18" s="72">
        <f>PEDIDO!S45</f>
        <v>0</v>
      </c>
      <c r="S18" s="72">
        <f>PEDIDO!T45</f>
        <v>0</v>
      </c>
      <c r="T18" s="72">
        <f>PEDIDO!U45</f>
        <v>0</v>
      </c>
      <c r="U18" s="72">
        <f>PEDIDO!V45</f>
        <v>0</v>
      </c>
      <c r="V18" s="72">
        <f>PEDIDO!W45</f>
        <v>0</v>
      </c>
    </row>
    <row r="19" spans="1:22" ht="24.95" hidden="1" customHeight="1">
      <c r="A19" s="64">
        <f>PEDIDO!A46</f>
        <v>0</v>
      </c>
      <c r="B19" s="68">
        <f>PEDIDO!C46</f>
        <v>0</v>
      </c>
      <c r="C19" s="69">
        <f>PEDIDO!D46</f>
        <v>0</v>
      </c>
      <c r="D19" s="70">
        <f>PEDIDO!E46</f>
        <v>0</v>
      </c>
      <c r="E19" s="480">
        <f>PEDIDO!F46</f>
        <v>0</v>
      </c>
      <c r="F19" s="480"/>
      <c r="G19" s="480"/>
      <c r="H19" s="480"/>
      <c r="I19" s="479">
        <f>PEDIDO!J46</f>
        <v>0</v>
      </c>
      <c r="J19" s="479"/>
      <c r="K19" s="71" t="str">
        <f>PEDIDO!L46</f>
        <v/>
      </c>
      <c r="L19" s="72">
        <f>PEDIDO!M46</f>
        <v>0</v>
      </c>
      <c r="M19" s="72">
        <f>PEDIDO!N46</f>
        <v>0</v>
      </c>
      <c r="N19" s="72">
        <f>PEDIDO!O46</f>
        <v>0</v>
      </c>
      <c r="O19" s="72">
        <f>PEDIDO!P46</f>
        <v>0</v>
      </c>
      <c r="P19" s="72">
        <f>PEDIDO!Q46</f>
        <v>0</v>
      </c>
      <c r="Q19" s="72">
        <f>PEDIDO!R46</f>
        <v>0</v>
      </c>
      <c r="R19" s="72">
        <f>PEDIDO!S46</f>
        <v>0</v>
      </c>
      <c r="S19" s="72">
        <f>PEDIDO!T46</f>
        <v>0</v>
      </c>
      <c r="T19" s="72">
        <f>PEDIDO!U46</f>
        <v>0</v>
      </c>
      <c r="U19" s="72">
        <f>PEDIDO!V46</f>
        <v>0</v>
      </c>
      <c r="V19" s="72">
        <f>PEDIDO!W46</f>
        <v>0</v>
      </c>
    </row>
    <row r="20" spans="1:22" ht="48" customHeight="1">
      <c r="B20" s="73" t="s">
        <v>23</v>
      </c>
      <c r="C20" s="73" t="s">
        <v>7</v>
      </c>
      <c r="D20" s="73" t="s">
        <v>25</v>
      </c>
      <c r="E20" s="491" t="s">
        <v>922</v>
      </c>
      <c r="F20" s="491"/>
      <c r="G20" s="491"/>
      <c r="H20" s="491"/>
      <c r="I20" s="492" t="s">
        <v>26</v>
      </c>
      <c r="J20" s="492"/>
      <c r="K20" s="73" t="s">
        <v>66</v>
      </c>
      <c r="L20" s="74">
        <v>28</v>
      </c>
      <c r="M20" s="74">
        <v>30</v>
      </c>
      <c r="N20" s="74">
        <v>32</v>
      </c>
      <c r="O20" s="74">
        <v>34</v>
      </c>
      <c r="P20" s="74">
        <v>36</v>
      </c>
      <c r="Q20" s="74">
        <v>38</v>
      </c>
      <c r="R20" s="74">
        <v>40</v>
      </c>
      <c r="S20" s="74">
        <v>42</v>
      </c>
      <c r="T20" s="74">
        <v>44</v>
      </c>
      <c r="U20" s="74">
        <v>46</v>
      </c>
      <c r="V20" s="74">
        <v>48</v>
      </c>
    </row>
    <row r="21" spans="1:22" ht="26.25" customHeight="1">
      <c r="A21" s="64">
        <f>PEDIDO!A48</f>
        <v>0</v>
      </c>
      <c r="B21" s="68">
        <f>PEDIDO!C48</f>
        <v>0</v>
      </c>
      <c r="C21" s="69">
        <f>PEDIDO!D48</f>
        <v>0</v>
      </c>
      <c r="D21" s="70">
        <f>PEDIDO!E48</f>
        <v>0</v>
      </c>
      <c r="E21" s="480">
        <f>PEDIDO!F48</f>
        <v>0</v>
      </c>
      <c r="F21" s="480"/>
      <c r="G21" s="480"/>
      <c r="H21" s="480"/>
      <c r="I21" s="479">
        <f>PEDIDO!J48</f>
        <v>0</v>
      </c>
      <c r="J21" s="479"/>
      <c r="K21" s="71" t="str">
        <f>PEDIDO!L48</f>
        <v/>
      </c>
      <c r="L21" s="72">
        <f>PEDIDO!M48</f>
        <v>0</v>
      </c>
      <c r="M21" s="72">
        <f>PEDIDO!N48</f>
        <v>0</v>
      </c>
      <c r="N21" s="72">
        <f>PEDIDO!O48</f>
        <v>0</v>
      </c>
      <c r="O21" s="72">
        <f>PEDIDO!P48</f>
        <v>0</v>
      </c>
      <c r="P21" s="72">
        <f>PEDIDO!Q48</f>
        <v>0</v>
      </c>
      <c r="Q21" s="72">
        <f>PEDIDO!R48</f>
        <v>0</v>
      </c>
      <c r="R21" s="72">
        <f>PEDIDO!S48</f>
        <v>0</v>
      </c>
      <c r="S21" s="72">
        <f>PEDIDO!T48</f>
        <v>0</v>
      </c>
      <c r="T21" s="72">
        <f>PEDIDO!U48</f>
        <v>0</v>
      </c>
      <c r="U21" s="72">
        <f>PEDIDO!V48</f>
        <v>0</v>
      </c>
      <c r="V21" s="72">
        <f>PEDIDO!W48</f>
        <v>0</v>
      </c>
    </row>
    <row r="22" spans="1:22" ht="24.95" customHeight="1">
      <c r="A22" s="64">
        <f>PEDIDO!A49</f>
        <v>0</v>
      </c>
      <c r="B22" s="68">
        <f>PEDIDO!C49</f>
        <v>0</v>
      </c>
      <c r="C22" s="69">
        <f>PEDIDO!D49</f>
        <v>0</v>
      </c>
      <c r="D22" s="70">
        <f>PEDIDO!E49</f>
        <v>0</v>
      </c>
      <c r="E22" s="480">
        <f>PEDIDO!F49</f>
        <v>0</v>
      </c>
      <c r="F22" s="480"/>
      <c r="G22" s="480"/>
      <c r="H22" s="480"/>
      <c r="I22" s="479">
        <f>PEDIDO!J49</f>
        <v>0</v>
      </c>
      <c r="J22" s="479"/>
      <c r="K22" s="71" t="str">
        <f>PEDIDO!L49</f>
        <v/>
      </c>
      <c r="L22" s="72">
        <f>PEDIDO!M49</f>
        <v>0</v>
      </c>
      <c r="M22" s="72">
        <f>PEDIDO!N49</f>
        <v>0</v>
      </c>
      <c r="N22" s="72">
        <f>PEDIDO!O49</f>
        <v>0</v>
      </c>
      <c r="O22" s="72">
        <f>PEDIDO!P49</f>
        <v>0</v>
      </c>
      <c r="P22" s="72">
        <f>PEDIDO!Q49</f>
        <v>0</v>
      </c>
      <c r="Q22" s="72">
        <f>PEDIDO!R49</f>
        <v>0</v>
      </c>
      <c r="R22" s="72">
        <f>PEDIDO!S49</f>
        <v>0</v>
      </c>
      <c r="S22" s="72">
        <f>PEDIDO!T49</f>
        <v>0</v>
      </c>
      <c r="T22" s="72">
        <f>PEDIDO!U49</f>
        <v>0</v>
      </c>
      <c r="U22" s="72">
        <f>PEDIDO!V49</f>
        <v>0</v>
      </c>
      <c r="V22" s="72">
        <f>PEDIDO!W49</f>
        <v>0</v>
      </c>
    </row>
    <row r="23" spans="1:22" ht="24.95" customHeight="1">
      <c r="A23" s="64">
        <f>PEDIDO!A50</f>
        <v>0</v>
      </c>
      <c r="B23" s="68">
        <f>PEDIDO!C50</f>
        <v>0</v>
      </c>
      <c r="C23" s="69">
        <f>PEDIDO!D50</f>
        <v>0</v>
      </c>
      <c r="D23" s="70">
        <f>PEDIDO!E50</f>
        <v>0</v>
      </c>
      <c r="E23" s="480">
        <f>PEDIDO!F50</f>
        <v>0</v>
      </c>
      <c r="F23" s="480"/>
      <c r="G23" s="480"/>
      <c r="H23" s="480"/>
      <c r="I23" s="479">
        <f>PEDIDO!J50</f>
        <v>0</v>
      </c>
      <c r="J23" s="479"/>
      <c r="K23" s="71" t="str">
        <f>PEDIDO!L50</f>
        <v/>
      </c>
      <c r="L23" s="72">
        <f>PEDIDO!M50</f>
        <v>0</v>
      </c>
      <c r="M23" s="72">
        <f>PEDIDO!N50</f>
        <v>0</v>
      </c>
      <c r="N23" s="72">
        <f>PEDIDO!O50</f>
        <v>0</v>
      </c>
      <c r="O23" s="72">
        <f>PEDIDO!P50</f>
        <v>0</v>
      </c>
      <c r="P23" s="72">
        <f>PEDIDO!Q50</f>
        <v>0</v>
      </c>
      <c r="Q23" s="72">
        <f>PEDIDO!R50</f>
        <v>0</v>
      </c>
      <c r="R23" s="72">
        <f>PEDIDO!S50</f>
        <v>0</v>
      </c>
      <c r="S23" s="72">
        <f>PEDIDO!T50</f>
        <v>0</v>
      </c>
      <c r="T23" s="72">
        <f>PEDIDO!U50</f>
        <v>0</v>
      </c>
      <c r="U23" s="72">
        <f>PEDIDO!V50</f>
        <v>0</v>
      </c>
      <c r="V23" s="72">
        <f>PEDIDO!W50</f>
        <v>0</v>
      </c>
    </row>
    <row r="24" spans="1:22" ht="24.95" customHeight="1">
      <c r="A24" s="64">
        <f>PEDIDO!A51</f>
        <v>0</v>
      </c>
      <c r="B24" s="68">
        <f>PEDIDO!C51</f>
        <v>0</v>
      </c>
      <c r="C24" s="69">
        <f>PEDIDO!D51</f>
        <v>0</v>
      </c>
      <c r="D24" s="70">
        <f>PEDIDO!E51</f>
        <v>0</v>
      </c>
      <c r="E24" s="480">
        <f>PEDIDO!F51</f>
        <v>0</v>
      </c>
      <c r="F24" s="480"/>
      <c r="G24" s="480"/>
      <c r="H24" s="480"/>
      <c r="I24" s="479">
        <f>PEDIDO!J51</f>
        <v>0</v>
      </c>
      <c r="J24" s="479"/>
      <c r="K24" s="71" t="str">
        <f>PEDIDO!L51</f>
        <v/>
      </c>
      <c r="L24" s="72">
        <f>PEDIDO!M51</f>
        <v>0</v>
      </c>
      <c r="M24" s="72">
        <f>PEDIDO!N51</f>
        <v>0</v>
      </c>
      <c r="N24" s="72">
        <f>PEDIDO!O51</f>
        <v>0</v>
      </c>
      <c r="O24" s="72">
        <f>PEDIDO!P51</f>
        <v>0</v>
      </c>
      <c r="P24" s="72">
        <f>PEDIDO!Q51</f>
        <v>0</v>
      </c>
      <c r="Q24" s="72">
        <f>PEDIDO!R51</f>
        <v>0</v>
      </c>
      <c r="R24" s="72">
        <f>PEDIDO!S51</f>
        <v>0</v>
      </c>
      <c r="S24" s="72">
        <f>PEDIDO!T51</f>
        <v>0</v>
      </c>
      <c r="T24" s="72">
        <f>PEDIDO!U51</f>
        <v>0</v>
      </c>
      <c r="U24" s="72">
        <f>PEDIDO!V51</f>
        <v>0</v>
      </c>
      <c r="V24" s="72">
        <f>PEDIDO!W51</f>
        <v>0</v>
      </c>
    </row>
    <row r="25" spans="1:22" ht="24.95" customHeight="1">
      <c r="A25" s="64">
        <f>PEDIDO!A52</f>
        <v>0</v>
      </c>
      <c r="B25" s="68">
        <f>PEDIDO!C52</f>
        <v>0</v>
      </c>
      <c r="C25" s="69">
        <f>PEDIDO!D52</f>
        <v>0</v>
      </c>
      <c r="D25" s="70">
        <f>PEDIDO!E52</f>
        <v>0</v>
      </c>
      <c r="E25" s="480">
        <f>PEDIDO!F52</f>
        <v>0</v>
      </c>
      <c r="F25" s="480"/>
      <c r="G25" s="480"/>
      <c r="H25" s="480"/>
      <c r="I25" s="479">
        <f>PEDIDO!J52</f>
        <v>0</v>
      </c>
      <c r="J25" s="479"/>
      <c r="K25" s="71" t="str">
        <f>PEDIDO!L52</f>
        <v/>
      </c>
      <c r="L25" s="72">
        <f>PEDIDO!M52</f>
        <v>0</v>
      </c>
      <c r="M25" s="72">
        <f>PEDIDO!N52</f>
        <v>0</v>
      </c>
      <c r="N25" s="72">
        <f>PEDIDO!O52</f>
        <v>0</v>
      </c>
      <c r="O25" s="72">
        <f>PEDIDO!P52</f>
        <v>0</v>
      </c>
      <c r="P25" s="72">
        <f>PEDIDO!Q52</f>
        <v>0</v>
      </c>
      <c r="Q25" s="72">
        <f>PEDIDO!R52</f>
        <v>0</v>
      </c>
      <c r="R25" s="72">
        <f>PEDIDO!S52</f>
        <v>0</v>
      </c>
      <c r="S25" s="72">
        <f>PEDIDO!T52</f>
        <v>0</v>
      </c>
      <c r="T25" s="72">
        <f>PEDIDO!U52</f>
        <v>0</v>
      </c>
      <c r="U25" s="72">
        <f>PEDIDO!V52</f>
        <v>0</v>
      </c>
      <c r="V25" s="72">
        <f>PEDIDO!W52</f>
        <v>0</v>
      </c>
    </row>
    <row r="26" spans="1:22" ht="24.95" customHeight="1">
      <c r="A26" s="64">
        <f>PEDIDO!A53</f>
        <v>0</v>
      </c>
      <c r="B26" s="68">
        <f>PEDIDO!C53</f>
        <v>0</v>
      </c>
      <c r="C26" s="69">
        <f>PEDIDO!D53</f>
        <v>0</v>
      </c>
      <c r="D26" s="70">
        <f>PEDIDO!E53</f>
        <v>0</v>
      </c>
      <c r="E26" s="480">
        <f>PEDIDO!F53</f>
        <v>0</v>
      </c>
      <c r="F26" s="480"/>
      <c r="G26" s="480"/>
      <c r="H26" s="480"/>
      <c r="I26" s="479">
        <f>PEDIDO!J53</f>
        <v>0</v>
      </c>
      <c r="J26" s="479"/>
      <c r="K26" s="71" t="str">
        <f>PEDIDO!L53</f>
        <v/>
      </c>
      <c r="L26" s="72">
        <f>PEDIDO!M53</f>
        <v>0</v>
      </c>
      <c r="M26" s="72">
        <f>PEDIDO!N53</f>
        <v>0</v>
      </c>
      <c r="N26" s="72">
        <f>PEDIDO!O53</f>
        <v>0</v>
      </c>
      <c r="O26" s="72">
        <f>PEDIDO!P53</f>
        <v>0</v>
      </c>
      <c r="P26" s="72">
        <f>PEDIDO!Q53</f>
        <v>0</v>
      </c>
      <c r="Q26" s="72">
        <f>PEDIDO!R53</f>
        <v>0</v>
      </c>
      <c r="R26" s="72">
        <f>PEDIDO!S53</f>
        <v>0</v>
      </c>
      <c r="S26" s="72">
        <f>PEDIDO!T53</f>
        <v>0</v>
      </c>
      <c r="T26" s="72">
        <f>PEDIDO!U53</f>
        <v>0</v>
      </c>
      <c r="U26" s="72">
        <f>PEDIDO!V53</f>
        <v>0</v>
      </c>
      <c r="V26" s="72">
        <f>PEDIDO!W53</f>
        <v>0</v>
      </c>
    </row>
    <row r="27" spans="1:22" ht="24.95" hidden="1" customHeight="1">
      <c r="A27" s="64">
        <f>PEDIDO!A54</f>
        <v>0</v>
      </c>
      <c r="B27" s="68">
        <f>PEDIDO!C54</f>
        <v>0</v>
      </c>
      <c r="C27" s="69">
        <f>PEDIDO!D54</f>
        <v>0</v>
      </c>
      <c r="D27" s="70">
        <f>PEDIDO!E54</f>
        <v>0</v>
      </c>
      <c r="E27" s="480">
        <f>PEDIDO!F54</f>
        <v>0</v>
      </c>
      <c r="F27" s="480"/>
      <c r="G27" s="480"/>
      <c r="H27" s="480"/>
      <c r="I27" s="479">
        <f>PEDIDO!J54</f>
        <v>0</v>
      </c>
      <c r="J27" s="479"/>
      <c r="K27" s="71" t="str">
        <f>PEDIDO!L54</f>
        <v/>
      </c>
      <c r="L27" s="72">
        <f>PEDIDO!M54</f>
        <v>0</v>
      </c>
      <c r="M27" s="72">
        <f>PEDIDO!N54</f>
        <v>0</v>
      </c>
      <c r="N27" s="72">
        <f>PEDIDO!O54</f>
        <v>0</v>
      </c>
      <c r="O27" s="72">
        <f>PEDIDO!P54</f>
        <v>0</v>
      </c>
      <c r="P27" s="72">
        <f>PEDIDO!Q54</f>
        <v>0</v>
      </c>
      <c r="Q27" s="72">
        <f>PEDIDO!R54</f>
        <v>0</v>
      </c>
      <c r="R27" s="72">
        <f>PEDIDO!S54</f>
        <v>0</v>
      </c>
      <c r="S27" s="72">
        <f>PEDIDO!T54</f>
        <v>0</v>
      </c>
      <c r="T27" s="72">
        <f>PEDIDO!U54</f>
        <v>0</v>
      </c>
      <c r="U27" s="72">
        <f>PEDIDO!V54</f>
        <v>0</v>
      </c>
      <c r="V27" s="72">
        <f>PEDIDO!W54</f>
        <v>0</v>
      </c>
    </row>
    <row r="28" spans="1:22" ht="24.95" hidden="1" customHeight="1">
      <c r="A28" s="64">
        <f>PEDIDO!A55</f>
        <v>0</v>
      </c>
      <c r="B28" s="68">
        <f>PEDIDO!C55</f>
        <v>0</v>
      </c>
      <c r="C28" s="69">
        <f>PEDIDO!D55</f>
        <v>0</v>
      </c>
      <c r="D28" s="70">
        <f>PEDIDO!E55</f>
        <v>0</v>
      </c>
      <c r="E28" s="480">
        <f>PEDIDO!F55</f>
        <v>0</v>
      </c>
      <c r="F28" s="480"/>
      <c r="G28" s="480"/>
      <c r="H28" s="480"/>
      <c r="I28" s="479">
        <f>PEDIDO!J55</f>
        <v>0</v>
      </c>
      <c r="J28" s="479"/>
      <c r="K28" s="71" t="str">
        <f>PEDIDO!L55</f>
        <v/>
      </c>
      <c r="L28" s="72">
        <f>PEDIDO!M55</f>
        <v>0</v>
      </c>
      <c r="M28" s="72">
        <f>PEDIDO!N55</f>
        <v>0</v>
      </c>
      <c r="N28" s="72">
        <f>PEDIDO!O55</f>
        <v>0</v>
      </c>
      <c r="O28" s="72">
        <f>PEDIDO!P55</f>
        <v>0</v>
      </c>
      <c r="P28" s="72">
        <f>PEDIDO!Q55</f>
        <v>0</v>
      </c>
      <c r="Q28" s="72">
        <f>PEDIDO!R55</f>
        <v>0</v>
      </c>
      <c r="R28" s="72">
        <f>PEDIDO!S55</f>
        <v>0</v>
      </c>
      <c r="S28" s="72">
        <f>PEDIDO!T55</f>
        <v>0</v>
      </c>
      <c r="T28" s="72">
        <f>PEDIDO!U55</f>
        <v>0</v>
      </c>
      <c r="U28" s="72">
        <f>PEDIDO!V55</f>
        <v>0</v>
      </c>
      <c r="V28" s="72">
        <f>PEDIDO!W55</f>
        <v>0</v>
      </c>
    </row>
    <row r="29" spans="1:22" ht="24.95" hidden="1" customHeight="1">
      <c r="A29" s="64">
        <f>PEDIDO!A56</f>
        <v>0</v>
      </c>
      <c r="B29" s="68">
        <f>PEDIDO!C56</f>
        <v>0</v>
      </c>
      <c r="C29" s="69">
        <f>PEDIDO!D56</f>
        <v>0</v>
      </c>
      <c r="D29" s="70">
        <f>PEDIDO!E56</f>
        <v>0</v>
      </c>
      <c r="E29" s="480">
        <f>PEDIDO!F56</f>
        <v>0</v>
      </c>
      <c r="F29" s="480"/>
      <c r="G29" s="480"/>
      <c r="H29" s="480"/>
      <c r="I29" s="479">
        <f>PEDIDO!J56</f>
        <v>0</v>
      </c>
      <c r="J29" s="479"/>
      <c r="K29" s="71" t="str">
        <f>PEDIDO!L56</f>
        <v/>
      </c>
      <c r="L29" s="72">
        <f>PEDIDO!M56</f>
        <v>0</v>
      </c>
      <c r="M29" s="72">
        <f>PEDIDO!N56</f>
        <v>0</v>
      </c>
      <c r="N29" s="72">
        <f>PEDIDO!O56</f>
        <v>0</v>
      </c>
      <c r="O29" s="72">
        <f>PEDIDO!P56</f>
        <v>0</v>
      </c>
      <c r="P29" s="72">
        <f>PEDIDO!Q56</f>
        <v>0</v>
      </c>
      <c r="Q29" s="72">
        <f>PEDIDO!R56</f>
        <v>0</v>
      </c>
      <c r="R29" s="72">
        <f>PEDIDO!S56</f>
        <v>0</v>
      </c>
      <c r="S29" s="72">
        <f>PEDIDO!T56</f>
        <v>0</v>
      </c>
      <c r="T29" s="72">
        <f>PEDIDO!U56</f>
        <v>0</v>
      </c>
      <c r="U29" s="72">
        <f>PEDIDO!V56</f>
        <v>0</v>
      </c>
      <c r="V29" s="72">
        <f>PEDIDO!W56</f>
        <v>0</v>
      </c>
    </row>
    <row r="30" spans="1:22" ht="24.95" hidden="1" customHeight="1">
      <c r="A30" s="64">
        <f>PEDIDO!A57</f>
        <v>0</v>
      </c>
      <c r="B30" s="68">
        <f>PEDIDO!C57</f>
        <v>0</v>
      </c>
      <c r="C30" s="69">
        <f>PEDIDO!D57</f>
        <v>0</v>
      </c>
      <c r="D30" s="70">
        <f>PEDIDO!E57</f>
        <v>0</v>
      </c>
      <c r="E30" s="480">
        <f>PEDIDO!F57</f>
        <v>0</v>
      </c>
      <c r="F30" s="480"/>
      <c r="G30" s="480"/>
      <c r="H30" s="480"/>
      <c r="I30" s="479">
        <f>PEDIDO!J57</f>
        <v>0</v>
      </c>
      <c r="J30" s="479"/>
      <c r="K30" s="71" t="str">
        <f>PEDIDO!L57</f>
        <v/>
      </c>
      <c r="L30" s="72">
        <f>PEDIDO!M57</f>
        <v>0</v>
      </c>
      <c r="M30" s="72">
        <f>PEDIDO!N57</f>
        <v>0</v>
      </c>
      <c r="N30" s="72">
        <f>PEDIDO!O57</f>
        <v>0</v>
      </c>
      <c r="O30" s="72">
        <f>PEDIDO!P57</f>
        <v>0</v>
      </c>
      <c r="P30" s="72">
        <f>PEDIDO!Q57</f>
        <v>0</v>
      </c>
      <c r="Q30" s="72">
        <f>PEDIDO!R57</f>
        <v>0</v>
      </c>
      <c r="R30" s="72">
        <f>PEDIDO!S57</f>
        <v>0</v>
      </c>
      <c r="S30" s="72">
        <f>PEDIDO!T57</f>
        <v>0</v>
      </c>
      <c r="T30" s="72">
        <f>PEDIDO!U57</f>
        <v>0</v>
      </c>
      <c r="U30" s="72">
        <f>PEDIDO!V57</f>
        <v>0</v>
      </c>
      <c r="V30" s="72">
        <f>PEDIDO!W57</f>
        <v>0</v>
      </c>
    </row>
    <row r="31" spans="1:22" ht="24.95" hidden="1" customHeight="1">
      <c r="A31" s="64">
        <f>PEDIDO!A58</f>
        <v>0</v>
      </c>
      <c r="B31" s="68">
        <f>PEDIDO!C58</f>
        <v>0</v>
      </c>
      <c r="C31" s="69">
        <f>PEDIDO!D58</f>
        <v>0</v>
      </c>
      <c r="D31" s="70">
        <f>PEDIDO!E58</f>
        <v>0</v>
      </c>
      <c r="E31" s="480">
        <f>PEDIDO!F58</f>
        <v>0</v>
      </c>
      <c r="F31" s="480"/>
      <c r="G31" s="480"/>
      <c r="H31" s="480"/>
      <c r="I31" s="479">
        <f>PEDIDO!J58</f>
        <v>0</v>
      </c>
      <c r="J31" s="479"/>
      <c r="K31" s="71" t="str">
        <f>PEDIDO!L58</f>
        <v/>
      </c>
      <c r="L31" s="72">
        <f>PEDIDO!M58</f>
        <v>0</v>
      </c>
      <c r="M31" s="72">
        <f>PEDIDO!N58</f>
        <v>0</v>
      </c>
      <c r="N31" s="72">
        <f>PEDIDO!O58</f>
        <v>0</v>
      </c>
      <c r="O31" s="72">
        <f>PEDIDO!P58</f>
        <v>0</v>
      </c>
      <c r="P31" s="72">
        <f>PEDIDO!Q58</f>
        <v>0</v>
      </c>
      <c r="Q31" s="72">
        <f>PEDIDO!R58</f>
        <v>0</v>
      </c>
      <c r="R31" s="72">
        <f>PEDIDO!S58</f>
        <v>0</v>
      </c>
      <c r="S31" s="72">
        <f>PEDIDO!T58</f>
        <v>0</v>
      </c>
      <c r="T31" s="72">
        <f>PEDIDO!U58</f>
        <v>0</v>
      </c>
      <c r="U31" s="72">
        <f>PEDIDO!V58</f>
        <v>0</v>
      </c>
      <c r="V31" s="72">
        <f>PEDIDO!W58</f>
        <v>0</v>
      </c>
    </row>
    <row r="32" spans="1:22" ht="24.95" hidden="1" customHeight="1">
      <c r="A32" s="64">
        <f>PEDIDO!A59</f>
        <v>0</v>
      </c>
      <c r="B32" s="68">
        <f>PEDIDO!C59</f>
        <v>0</v>
      </c>
      <c r="C32" s="69">
        <f>PEDIDO!D59</f>
        <v>0</v>
      </c>
      <c r="D32" s="70">
        <f>PEDIDO!E59</f>
        <v>0</v>
      </c>
      <c r="E32" s="480">
        <f>PEDIDO!F59</f>
        <v>0</v>
      </c>
      <c r="F32" s="480"/>
      <c r="G32" s="480"/>
      <c r="H32" s="480"/>
      <c r="I32" s="479">
        <f>PEDIDO!J59</f>
        <v>0</v>
      </c>
      <c r="J32" s="479"/>
      <c r="K32" s="71" t="str">
        <f>PEDIDO!L59</f>
        <v/>
      </c>
      <c r="L32" s="72">
        <f>PEDIDO!M59</f>
        <v>0</v>
      </c>
      <c r="M32" s="72">
        <f>PEDIDO!N59</f>
        <v>0</v>
      </c>
      <c r="N32" s="72">
        <f>PEDIDO!O59</f>
        <v>0</v>
      </c>
      <c r="O32" s="72">
        <f>PEDIDO!P59</f>
        <v>0</v>
      </c>
      <c r="P32" s="72">
        <f>PEDIDO!Q59</f>
        <v>0</v>
      </c>
      <c r="Q32" s="72">
        <f>PEDIDO!R59</f>
        <v>0</v>
      </c>
      <c r="R32" s="72">
        <f>PEDIDO!S59</f>
        <v>0</v>
      </c>
      <c r="S32" s="72">
        <f>PEDIDO!T59</f>
        <v>0</v>
      </c>
      <c r="T32" s="72">
        <f>PEDIDO!U59</f>
        <v>0</v>
      </c>
      <c r="U32" s="72">
        <f>PEDIDO!V59</f>
        <v>0</v>
      </c>
      <c r="V32" s="72">
        <f>PEDIDO!W59</f>
        <v>0</v>
      </c>
    </row>
    <row r="33" spans="1:22" ht="24.95" hidden="1" customHeight="1">
      <c r="A33" s="64">
        <f>PEDIDO!A60</f>
        <v>0</v>
      </c>
      <c r="B33" s="68">
        <f>PEDIDO!C60</f>
        <v>0</v>
      </c>
      <c r="C33" s="69">
        <f>PEDIDO!D60</f>
        <v>0</v>
      </c>
      <c r="D33" s="70">
        <f>PEDIDO!E60</f>
        <v>0</v>
      </c>
      <c r="E33" s="480">
        <f>PEDIDO!F60</f>
        <v>0</v>
      </c>
      <c r="F33" s="480"/>
      <c r="G33" s="480"/>
      <c r="H33" s="480"/>
      <c r="I33" s="479">
        <f>PEDIDO!J60</f>
        <v>0</v>
      </c>
      <c r="J33" s="479"/>
      <c r="K33" s="71" t="str">
        <f>PEDIDO!L60</f>
        <v/>
      </c>
      <c r="L33" s="72">
        <f>PEDIDO!M60</f>
        <v>0</v>
      </c>
      <c r="M33" s="72">
        <f>PEDIDO!N60</f>
        <v>0</v>
      </c>
      <c r="N33" s="72">
        <f>PEDIDO!O60</f>
        <v>0</v>
      </c>
      <c r="O33" s="72">
        <f>PEDIDO!P60</f>
        <v>0</v>
      </c>
      <c r="P33" s="72">
        <f>PEDIDO!Q60</f>
        <v>0</v>
      </c>
      <c r="Q33" s="72">
        <f>PEDIDO!R60</f>
        <v>0</v>
      </c>
      <c r="R33" s="72">
        <f>PEDIDO!S60</f>
        <v>0</v>
      </c>
      <c r="S33" s="72">
        <f>PEDIDO!T60</f>
        <v>0</v>
      </c>
      <c r="T33" s="72">
        <f>PEDIDO!U60</f>
        <v>0</v>
      </c>
      <c r="U33" s="72">
        <f>PEDIDO!V60</f>
        <v>0</v>
      </c>
      <c r="V33" s="72">
        <f>PEDIDO!W60</f>
        <v>0</v>
      </c>
    </row>
    <row r="34" spans="1:22" ht="24.95" hidden="1" customHeight="1">
      <c r="A34" s="64">
        <f>PEDIDO!A61</f>
        <v>0</v>
      </c>
      <c r="B34" s="68">
        <f>PEDIDO!C61</f>
        <v>0</v>
      </c>
      <c r="C34" s="69">
        <f>PEDIDO!D61</f>
        <v>0</v>
      </c>
      <c r="D34" s="70">
        <f>PEDIDO!E61</f>
        <v>0</v>
      </c>
      <c r="E34" s="480">
        <f>PEDIDO!F61</f>
        <v>0</v>
      </c>
      <c r="F34" s="480"/>
      <c r="G34" s="480"/>
      <c r="H34" s="480"/>
      <c r="I34" s="479">
        <f>PEDIDO!J61</f>
        <v>0</v>
      </c>
      <c r="J34" s="479"/>
      <c r="K34" s="71" t="str">
        <f>PEDIDO!L61</f>
        <v/>
      </c>
      <c r="L34" s="72">
        <f>PEDIDO!M61</f>
        <v>0</v>
      </c>
      <c r="M34" s="72">
        <f>PEDIDO!N61</f>
        <v>0</v>
      </c>
      <c r="N34" s="72">
        <f>PEDIDO!O61</f>
        <v>0</v>
      </c>
      <c r="O34" s="72">
        <f>PEDIDO!P61</f>
        <v>0</v>
      </c>
      <c r="P34" s="72">
        <f>PEDIDO!Q61</f>
        <v>0</v>
      </c>
      <c r="Q34" s="72">
        <f>PEDIDO!R61</f>
        <v>0</v>
      </c>
      <c r="R34" s="72">
        <f>PEDIDO!S61</f>
        <v>0</v>
      </c>
      <c r="S34" s="72">
        <f>PEDIDO!T61</f>
        <v>0</v>
      </c>
      <c r="T34" s="72">
        <f>PEDIDO!U61</f>
        <v>0</v>
      </c>
      <c r="U34" s="72">
        <f>PEDIDO!V61</f>
        <v>0</v>
      </c>
      <c r="V34" s="72">
        <f>PEDIDO!W61</f>
        <v>0</v>
      </c>
    </row>
    <row r="35" spans="1:22" ht="24.95" hidden="1" customHeight="1">
      <c r="A35" s="64">
        <f>PEDIDO!A62</f>
        <v>0</v>
      </c>
      <c r="B35" s="68">
        <f>PEDIDO!C62</f>
        <v>0</v>
      </c>
      <c r="C35" s="69">
        <f>PEDIDO!D62</f>
        <v>0</v>
      </c>
      <c r="D35" s="70">
        <f>PEDIDO!E62</f>
        <v>0</v>
      </c>
      <c r="E35" s="480">
        <f>PEDIDO!F62</f>
        <v>0</v>
      </c>
      <c r="F35" s="480"/>
      <c r="G35" s="480"/>
      <c r="H35" s="480"/>
      <c r="I35" s="479">
        <f>PEDIDO!J62</f>
        <v>0</v>
      </c>
      <c r="J35" s="479"/>
      <c r="K35" s="71" t="str">
        <f>PEDIDO!L62</f>
        <v/>
      </c>
      <c r="L35" s="72">
        <f>PEDIDO!M62</f>
        <v>0</v>
      </c>
      <c r="M35" s="72">
        <f>PEDIDO!N62</f>
        <v>0</v>
      </c>
      <c r="N35" s="72">
        <f>PEDIDO!O62</f>
        <v>0</v>
      </c>
      <c r="O35" s="72">
        <f>PEDIDO!P62</f>
        <v>0</v>
      </c>
      <c r="P35" s="72">
        <f>PEDIDO!Q62</f>
        <v>0</v>
      </c>
      <c r="Q35" s="72">
        <f>PEDIDO!R62</f>
        <v>0</v>
      </c>
      <c r="R35" s="72">
        <f>PEDIDO!S62</f>
        <v>0</v>
      </c>
      <c r="S35" s="72">
        <f>PEDIDO!T62</f>
        <v>0</v>
      </c>
      <c r="T35" s="72">
        <f>PEDIDO!U62</f>
        <v>0</v>
      </c>
      <c r="U35" s="72">
        <f>PEDIDO!V62</f>
        <v>0</v>
      </c>
      <c r="V35" s="72">
        <f>PEDIDO!W62</f>
        <v>0</v>
      </c>
    </row>
    <row r="36" spans="1:22" s="103" customFormat="1" ht="13.5" customHeight="1">
      <c r="A36" s="102"/>
      <c r="B36" s="75"/>
      <c r="C36" s="76"/>
      <c r="D36" s="100"/>
      <c r="E36" s="490"/>
      <c r="F36" s="490"/>
      <c r="G36" s="490"/>
      <c r="H36" s="490"/>
      <c r="I36" s="490"/>
      <c r="J36" s="490"/>
      <c r="K36" s="77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</row>
    <row r="37" spans="1:22" ht="49.5" customHeight="1">
      <c r="B37" s="78" t="s">
        <v>23</v>
      </c>
      <c r="C37" s="78" t="s">
        <v>7</v>
      </c>
      <c r="D37" s="78" t="s">
        <v>25</v>
      </c>
      <c r="E37" s="488" t="s">
        <v>925</v>
      </c>
      <c r="F37" s="488"/>
      <c r="G37" s="488"/>
      <c r="H37" s="488"/>
      <c r="I37" s="489" t="s">
        <v>26</v>
      </c>
      <c r="J37" s="489"/>
      <c r="K37" s="78" t="s">
        <v>66</v>
      </c>
      <c r="L37" s="78" t="s">
        <v>620</v>
      </c>
      <c r="M37" s="78" t="s">
        <v>621</v>
      </c>
      <c r="N37" s="78" t="s">
        <v>622</v>
      </c>
      <c r="O37" s="78" t="s">
        <v>623</v>
      </c>
      <c r="P37" s="78" t="s">
        <v>624</v>
      </c>
      <c r="Q37" s="78" t="s">
        <v>625</v>
      </c>
      <c r="R37" s="78" t="s">
        <v>926</v>
      </c>
      <c r="S37" s="78" t="s">
        <v>927</v>
      </c>
      <c r="T37" s="78" t="s">
        <v>626</v>
      </c>
      <c r="U37" s="78" t="s">
        <v>627</v>
      </c>
      <c r="V37" s="78" t="s">
        <v>24</v>
      </c>
    </row>
    <row r="38" spans="1:22" ht="26.25" customHeight="1">
      <c r="A38" s="64">
        <f>PEDIDO!A64</f>
        <v>0</v>
      </c>
      <c r="B38" s="68">
        <f>PEDIDO!C64</f>
        <v>0</v>
      </c>
      <c r="C38" s="69">
        <f>PEDIDO!D64</f>
        <v>0</v>
      </c>
      <c r="D38" s="70">
        <f>PEDIDO!E64</f>
        <v>0</v>
      </c>
      <c r="E38" s="480">
        <f>PEDIDO!F64</f>
        <v>0</v>
      </c>
      <c r="F38" s="480"/>
      <c r="G38" s="480"/>
      <c r="H38" s="480"/>
      <c r="I38" s="479">
        <f>PEDIDO!J64</f>
        <v>0</v>
      </c>
      <c r="J38" s="479"/>
      <c r="K38" s="79" t="str">
        <f>PEDIDO!L64</f>
        <v/>
      </c>
      <c r="L38" s="72">
        <f>PEDIDO!M64</f>
        <v>0</v>
      </c>
      <c r="M38" s="72">
        <f>PEDIDO!N64</f>
        <v>0</v>
      </c>
      <c r="N38" s="72">
        <f>PEDIDO!O64</f>
        <v>0</v>
      </c>
      <c r="O38" s="72">
        <f>PEDIDO!P64</f>
        <v>0</v>
      </c>
      <c r="P38" s="72">
        <f>PEDIDO!Q64</f>
        <v>0</v>
      </c>
      <c r="Q38" s="72">
        <f>PEDIDO!R64</f>
        <v>0</v>
      </c>
      <c r="R38" s="72">
        <f>PEDIDO!S64</f>
        <v>0</v>
      </c>
      <c r="S38" s="72">
        <f>PEDIDO!T64</f>
        <v>0</v>
      </c>
      <c r="T38" s="72">
        <f>PEDIDO!U64</f>
        <v>0</v>
      </c>
      <c r="U38" s="72">
        <f>PEDIDO!V64</f>
        <v>0</v>
      </c>
      <c r="V38" s="72">
        <f>PEDIDO!W64</f>
        <v>0</v>
      </c>
    </row>
    <row r="39" spans="1:22" ht="24.95" customHeight="1">
      <c r="A39" s="64">
        <f>PEDIDO!A65</f>
        <v>0</v>
      </c>
      <c r="B39" s="68">
        <f>PEDIDO!C65</f>
        <v>0</v>
      </c>
      <c r="C39" s="69">
        <f>PEDIDO!D65</f>
        <v>0</v>
      </c>
      <c r="D39" s="70">
        <f>PEDIDO!E65</f>
        <v>0</v>
      </c>
      <c r="E39" s="480">
        <f>PEDIDO!F65</f>
        <v>0</v>
      </c>
      <c r="F39" s="480"/>
      <c r="G39" s="480"/>
      <c r="H39" s="480"/>
      <c r="I39" s="479">
        <f>PEDIDO!J65</f>
        <v>0</v>
      </c>
      <c r="J39" s="479"/>
      <c r="K39" s="79" t="str">
        <f>PEDIDO!L65</f>
        <v/>
      </c>
      <c r="L39" s="72">
        <f>PEDIDO!M65</f>
        <v>0</v>
      </c>
      <c r="M39" s="72">
        <f>PEDIDO!N65</f>
        <v>0</v>
      </c>
      <c r="N39" s="72">
        <f>PEDIDO!O65</f>
        <v>0</v>
      </c>
      <c r="O39" s="72">
        <f>PEDIDO!P65</f>
        <v>0</v>
      </c>
      <c r="P39" s="72">
        <f>PEDIDO!Q65</f>
        <v>0</v>
      </c>
      <c r="Q39" s="72">
        <f>PEDIDO!R65</f>
        <v>0</v>
      </c>
      <c r="R39" s="72">
        <f>PEDIDO!S65</f>
        <v>0</v>
      </c>
      <c r="S39" s="72">
        <f>PEDIDO!T65</f>
        <v>0</v>
      </c>
      <c r="T39" s="72">
        <f>PEDIDO!U65</f>
        <v>0</v>
      </c>
      <c r="U39" s="72">
        <f>PEDIDO!V65</f>
        <v>0</v>
      </c>
      <c r="V39" s="72">
        <f>PEDIDO!W65</f>
        <v>0</v>
      </c>
    </row>
    <row r="40" spans="1:22" ht="24.95" customHeight="1">
      <c r="A40" s="64">
        <f>PEDIDO!A66</f>
        <v>0</v>
      </c>
      <c r="B40" s="68">
        <f>PEDIDO!C66</f>
        <v>0</v>
      </c>
      <c r="C40" s="69">
        <f>PEDIDO!D66</f>
        <v>0</v>
      </c>
      <c r="D40" s="70">
        <f>PEDIDO!E66</f>
        <v>0</v>
      </c>
      <c r="E40" s="480">
        <f>PEDIDO!F66</f>
        <v>0</v>
      </c>
      <c r="F40" s="480"/>
      <c r="G40" s="480"/>
      <c r="H40" s="480"/>
      <c r="I40" s="479">
        <f>PEDIDO!J66</f>
        <v>0</v>
      </c>
      <c r="J40" s="479"/>
      <c r="K40" s="79" t="str">
        <f>PEDIDO!L66</f>
        <v/>
      </c>
      <c r="L40" s="72">
        <f>PEDIDO!M66</f>
        <v>0</v>
      </c>
      <c r="M40" s="72">
        <f>PEDIDO!N66</f>
        <v>0</v>
      </c>
      <c r="N40" s="72">
        <f>PEDIDO!O66</f>
        <v>0</v>
      </c>
      <c r="O40" s="72">
        <f>PEDIDO!P66</f>
        <v>0</v>
      </c>
      <c r="P40" s="72">
        <f>PEDIDO!Q66</f>
        <v>0</v>
      </c>
      <c r="Q40" s="72">
        <f>PEDIDO!R66</f>
        <v>0</v>
      </c>
      <c r="R40" s="72">
        <f>PEDIDO!S66</f>
        <v>0</v>
      </c>
      <c r="S40" s="72">
        <f>PEDIDO!T66</f>
        <v>0</v>
      </c>
      <c r="T40" s="72">
        <f>PEDIDO!U66</f>
        <v>0</v>
      </c>
      <c r="U40" s="72">
        <f>PEDIDO!V66</f>
        <v>0</v>
      </c>
      <c r="V40" s="72">
        <f>PEDIDO!W66</f>
        <v>0</v>
      </c>
    </row>
    <row r="41" spans="1:22" ht="24.95" customHeight="1">
      <c r="A41" s="64">
        <f>PEDIDO!A67</f>
        <v>0</v>
      </c>
      <c r="B41" s="68">
        <f>PEDIDO!C67</f>
        <v>0</v>
      </c>
      <c r="C41" s="69">
        <f>PEDIDO!D67</f>
        <v>0</v>
      </c>
      <c r="D41" s="70">
        <f>PEDIDO!E67</f>
        <v>0</v>
      </c>
      <c r="E41" s="480">
        <f>PEDIDO!F67</f>
        <v>0</v>
      </c>
      <c r="F41" s="480"/>
      <c r="G41" s="480"/>
      <c r="H41" s="480"/>
      <c r="I41" s="479">
        <f>PEDIDO!J67</f>
        <v>0</v>
      </c>
      <c r="J41" s="479"/>
      <c r="K41" s="79" t="str">
        <f>PEDIDO!L67</f>
        <v/>
      </c>
      <c r="L41" s="72">
        <f>PEDIDO!M67</f>
        <v>0</v>
      </c>
      <c r="M41" s="72">
        <f>PEDIDO!N67</f>
        <v>0</v>
      </c>
      <c r="N41" s="72">
        <f>PEDIDO!O67</f>
        <v>0</v>
      </c>
      <c r="O41" s="72">
        <f>PEDIDO!P67</f>
        <v>0</v>
      </c>
      <c r="P41" s="72">
        <f>PEDIDO!Q67</f>
        <v>0</v>
      </c>
      <c r="Q41" s="72">
        <f>PEDIDO!R67</f>
        <v>0</v>
      </c>
      <c r="R41" s="72">
        <f>PEDIDO!S67</f>
        <v>0</v>
      </c>
      <c r="S41" s="72">
        <f>PEDIDO!T67</f>
        <v>0</v>
      </c>
      <c r="T41" s="72">
        <f>PEDIDO!U67</f>
        <v>0</v>
      </c>
      <c r="U41" s="72">
        <f>PEDIDO!V67</f>
        <v>0</v>
      </c>
      <c r="V41" s="72">
        <f>PEDIDO!W67</f>
        <v>0</v>
      </c>
    </row>
    <row r="42" spans="1:22" ht="24.95" customHeight="1">
      <c r="A42" s="64">
        <f>PEDIDO!A68</f>
        <v>0</v>
      </c>
      <c r="B42" s="68">
        <f>PEDIDO!C68</f>
        <v>0</v>
      </c>
      <c r="C42" s="69">
        <f>PEDIDO!D68</f>
        <v>0</v>
      </c>
      <c r="D42" s="70">
        <f>PEDIDO!E68</f>
        <v>0</v>
      </c>
      <c r="E42" s="480">
        <f>PEDIDO!F68</f>
        <v>0</v>
      </c>
      <c r="F42" s="480"/>
      <c r="G42" s="480"/>
      <c r="H42" s="480"/>
      <c r="I42" s="479">
        <f>PEDIDO!J68</f>
        <v>0</v>
      </c>
      <c r="J42" s="479"/>
      <c r="K42" s="79" t="str">
        <f>PEDIDO!L68</f>
        <v/>
      </c>
      <c r="L42" s="72">
        <f>PEDIDO!M68</f>
        <v>0</v>
      </c>
      <c r="M42" s="72">
        <f>PEDIDO!N68</f>
        <v>0</v>
      </c>
      <c r="N42" s="72">
        <f>PEDIDO!O68</f>
        <v>0</v>
      </c>
      <c r="O42" s="72">
        <f>PEDIDO!P68</f>
        <v>0</v>
      </c>
      <c r="P42" s="72">
        <f>PEDIDO!Q68</f>
        <v>0</v>
      </c>
      <c r="Q42" s="72">
        <f>PEDIDO!R68</f>
        <v>0</v>
      </c>
      <c r="R42" s="72">
        <f>PEDIDO!S68</f>
        <v>0</v>
      </c>
      <c r="S42" s="72">
        <f>PEDIDO!T68</f>
        <v>0</v>
      </c>
      <c r="T42" s="72">
        <f>PEDIDO!U68</f>
        <v>0</v>
      </c>
      <c r="U42" s="72">
        <f>PEDIDO!V68</f>
        <v>0</v>
      </c>
      <c r="V42" s="72">
        <f>PEDIDO!W68</f>
        <v>0</v>
      </c>
    </row>
    <row r="43" spans="1:22" ht="24.95" customHeight="1">
      <c r="A43" s="64">
        <f>PEDIDO!A69</f>
        <v>0</v>
      </c>
      <c r="B43" s="68">
        <f>PEDIDO!C69</f>
        <v>0</v>
      </c>
      <c r="C43" s="69">
        <f>PEDIDO!D69</f>
        <v>0</v>
      </c>
      <c r="D43" s="70">
        <f>PEDIDO!E69</f>
        <v>0</v>
      </c>
      <c r="E43" s="480">
        <f>PEDIDO!F69</f>
        <v>0</v>
      </c>
      <c r="F43" s="480"/>
      <c r="G43" s="480"/>
      <c r="H43" s="480"/>
      <c r="I43" s="479">
        <f>PEDIDO!J69</f>
        <v>0</v>
      </c>
      <c r="J43" s="479"/>
      <c r="K43" s="79" t="str">
        <f>PEDIDO!L69</f>
        <v/>
      </c>
      <c r="L43" s="72">
        <f>PEDIDO!M69</f>
        <v>0</v>
      </c>
      <c r="M43" s="72">
        <f>PEDIDO!N69</f>
        <v>0</v>
      </c>
      <c r="N43" s="72">
        <f>PEDIDO!O69</f>
        <v>0</v>
      </c>
      <c r="O43" s="72">
        <f>PEDIDO!P69</f>
        <v>0</v>
      </c>
      <c r="P43" s="72">
        <f>PEDIDO!Q69</f>
        <v>0</v>
      </c>
      <c r="Q43" s="72">
        <f>PEDIDO!R69</f>
        <v>0</v>
      </c>
      <c r="R43" s="72">
        <f>PEDIDO!S69</f>
        <v>0</v>
      </c>
      <c r="S43" s="72">
        <f>PEDIDO!T69</f>
        <v>0</v>
      </c>
      <c r="T43" s="72">
        <f>PEDIDO!U69</f>
        <v>0</v>
      </c>
      <c r="U43" s="72">
        <f>PEDIDO!V69</f>
        <v>0</v>
      </c>
      <c r="V43" s="72">
        <f>PEDIDO!W69</f>
        <v>0</v>
      </c>
    </row>
    <row r="44" spans="1:22" ht="24.95" hidden="1" customHeight="1">
      <c r="A44" s="64">
        <f>PEDIDO!A70</f>
        <v>0</v>
      </c>
      <c r="B44" s="68">
        <f>PEDIDO!C70</f>
        <v>0</v>
      </c>
      <c r="C44" s="69">
        <f>PEDIDO!D70</f>
        <v>0</v>
      </c>
      <c r="D44" s="70">
        <f>PEDIDO!E70</f>
        <v>0</v>
      </c>
      <c r="E44" s="480">
        <f>PEDIDO!F70</f>
        <v>0</v>
      </c>
      <c r="F44" s="480"/>
      <c r="G44" s="480"/>
      <c r="H44" s="480"/>
      <c r="I44" s="479">
        <f>PEDIDO!J70</f>
        <v>0</v>
      </c>
      <c r="J44" s="479"/>
      <c r="K44" s="79" t="str">
        <f>PEDIDO!L70</f>
        <v/>
      </c>
      <c r="L44" s="72">
        <f>PEDIDO!M70</f>
        <v>0</v>
      </c>
      <c r="M44" s="72">
        <f>PEDIDO!N70</f>
        <v>0</v>
      </c>
      <c r="N44" s="72">
        <f>PEDIDO!O70</f>
        <v>0</v>
      </c>
      <c r="O44" s="72">
        <f>PEDIDO!P70</f>
        <v>0</v>
      </c>
      <c r="P44" s="72">
        <f>PEDIDO!Q70</f>
        <v>0</v>
      </c>
      <c r="Q44" s="72">
        <f>PEDIDO!R70</f>
        <v>0</v>
      </c>
      <c r="R44" s="72">
        <f>PEDIDO!S70</f>
        <v>0</v>
      </c>
      <c r="S44" s="72">
        <f>PEDIDO!T70</f>
        <v>0</v>
      </c>
      <c r="T44" s="72">
        <f>PEDIDO!U70</f>
        <v>0</v>
      </c>
      <c r="U44" s="72">
        <f>PEDIDO!V70</f>
        <v>0</v>
      </c>
      <c r="V44" s="72">
        <f>PEDIDO!W70</f>
        <v>0</v>
      </c>
    </row>
    <row r="45" spans="1:22" ht="24.95" hidden="1" customHeight="1">
      <c r="A45" s="64">
        <f>PEDIDO!A71</f>
        <v>0</v>
      </c>
      <c r="B45" s="68">
        <f>PEDIDO!C71</f>
        <v>0</v>
      </c>
      <c r="C45" s="69">
        <f>PEDIDO!D71</f>
        <v>0</v>
      </c>
      <c r="D45" s="70">
        <f>PEDIDO!E71</f>
        <v>0</v>
      </c>
      <c r="E45" s="480">
        <f>PEDIDO!F71</f>
        <v>0</v>
      </c>
      <c r="F45" s="480"/>
      <c r="G45" s="480"/>
      <c r="H45" s="480"/>
      <c r="I45" s="479">
        <f>PEDIDO!J71</f>
        <v>0</v>
      </c>
      <c r="J45" s="479"/>
      <c r="K45" s="79" t="str">
        <f>PEDIDO!L71</f>
        <v/>
      </c>
      <c r="L45" s="72">
        <f>PEDIDO!M71</f>
        <v>0</v>
      </c>
      <c r="M45" s="72">
        <f>PEDIDO!N71</f>
        <v>0</v>
      </c>
      <c r="N45" s="72">
        <f>PEDIDO!O71</f>
        <v>0</v>
      </c>
      <c r="O45" s="72">
        <f>PEDIDO!P71</f>
        <v>0</v>
      </c>
      <c r="P45" s="72">
        <f>PEDIDO!Q71</f>
        <v>0</v>
      </c>
      <c r="Q45" s="72">
        <f>PEDIDO!R71</f>
        <v>0</v>
      </c>
      <c r="R45" s="72">
        <f>PEDIDO!S71</f>
        <v>0</v>
      </c>
      <c r="S45" s="72">
        <f>PEDIDO!T71</f>
        <v>0</v>
      </c>
      <c r="T45" s="72">
        <f>PEDIDO!U71</f>
        <v>0</v>
      </c>
      <c r="U45" s="72">
        <f>PEDIDO!V71</f>
        <v>0</v>
      </c>
      <c r="V45" s="72">
        <f>PEDIDO!W71</f>
        <v>0</v>
      </c>
    </row>
    <row r="46" spans="1:22" ht="24.95" hidden="1" customHeight="1">
      <c r="A46" s="64">
        <f>PEDIDO!A72</f>
        <v>0</v>
      </c>
      <c r="B46" s="68">
        <f>PEDIDO!C72</f>
        <v>0</v>
      </c>
      <c r="C46" s="69">
        <f>PEDIDO!D72</f>
        <v>0</v>
      </c>
      <c r="D46" s="70">
        <f>PEDIDO!E72</f>
        <v>0</v>
      </c>
      <c r="E46" s="480">
        <f>PEDIDO!F72</f>
        <v>0</v>
      </c>
      <c r="F46" s="480"/>
      <c r="G46" s="480"/>
      <c r="H46" s="480"/>
      <c r="I46" s="479">
        <f>PEDIDO!J72</f>
        <v>0</v>
      </c>
      <c r="J46" s="479"/>
      <c r="K46" s="79" t="str">
        <f>PEDIDO!L72</f>
        <v/>
      </c>
      <c r="L46" s="72">
        <f>PEDIDO!M72</f>
        <v>0</v>
      </c>
      <c r="M46" s="72">
        <f>PEDIDO!N72</f>
        <v>0</v>
      </c>
      <c r="N46" s="72">
        <f>PEDIDO!O72</f>
        <v>0</v>
      </c>
      <c r="O46" s="72">
        <f>PEDIDO!P72</f>
        <v>0</v>
      </c>
      <c r="P46" s="72">
        <f>PEDIDO!Q72</f>
        <v>0</v>
      </c>
      <c r="Q46" s="72">
        <f>PEDIDO!R72</f>
        <v>0</v>
      </c>
      <c r="R46" s="72">
        <f>PEDIDO!S72</f>
        <v>0</v>
      </c>
      <c r="S46" s="72">
        <f>PEDIDO!T72</f>
        <v>0</v>
      </c>
      <c r="T46" s="72">
        <f>PEDIDO!U72</f>
        <v>0</v>
      </c>
      <c r="U46" s="72">
        <f>PEDIDO!V72</f>
        <v>0</v>
      </c>
      <c r="V46" s="72">
        <f>PEDIDO!W72</f>
        <v>0</v>
      </c>
    </row>
    <row r="47" spans="1:22" ht="24.95" hidden="1" customHeight="1">
      <c r="A47" s="64">
        <f>PEDIDO!A73</f>
        <v>0</v>
      </c>
      <c r="B47" s="68">
        <f>PEDIDO!C73</f>
        <v>0</v>
      </c>
      <c r="C47" s="69">
        <f>PEDIDO!D73</f>
        <v>0</v>
      </c>
      <c r="D47" s="70">
        <f>PEDIDO!E73</f>
        <v>0</v>
      </c>
      <c r="E47" s="480">
        <f>PEDIDO!F73</f>
        <v>0</v>
      </c>
      <c r="F47" s="480"/>
      <c r="G47" s="480"/>
      <c r="H47" s="480"/>
      <c r="I47" s="479">
        <f>PEDIDO!J73</f>
        <v>0</v>
      </c>
      <c r="J47" s="479"/>
      <c r="K47" s="79" t="str">
        <f>PEDIDO!L73</f>
        <v/>
      </c>
      <c r="L47" s="72">
        <f>PEDIDO!M73</f>
        <v>0</v>
      </c>
      <c r="M47" s="72">
        <f>PEDIDO!N73</f>
        <v>0</v>
      </c>
      <c r="N47" s="72">
        <f>PEDIDO!O73</f>
        <v>0</v>
      </c>
      <c r="O47" s="72">
        <f>PEDIDO!P73</f>
        <v>0</v>
      </c>
      <c r="P47" s="72">
        <f>PEDIDO!Q73</f>
        <v>0</v>
      </c>
      <c r="Q47" s="72">
        <f>PEDIDO!R73</f>
        <v>0</v>
      </c>
      <c r="R47" s="72">
        <f>PEDIDO!S73</f>
        <v>0</v>
      </c>
      <c r="S47" s="72">
        <f>PEDIDO!T73</f>
        <v>0</v>
      </c>
      <c r="T47" s="72">
        <f>PEDIDO!U73</f>
        <v>0</v>
      </c>
      <c r="U47" s="72">
        <f>PEDIDO!V73</f>
        <v>0</v>
      </c>
      <c r="V47" s="72">
        <f>PEDIDO!W73</f>
        <v>0</v>
      </c>
    </row>
    <row r="48" spans="1:22" ht="24.95" hidden="1" customHeight="1">
      <c r="A48" s="64">
        <f>PEDIDO!A74</f>
        <v>0</v>
      </c>
      <c r="B48" s="68">
        <f>PEDIDO!C74</f>
        <v>0</v>
      </c>
      <c r="C48" s="69">
        <f>PEDIDO!D74</f>
        <v>0</v>
      </c>
      <c r="D48" s="70">
        <f>PEDIDO!E74</f>
        <v>0</v>
      </c>
      <c r="E48" s="480">
        <f>PEDIDO!F74</f>
        <v>0</v>
      </c>
      <c r="F48" s="480"/>
      <c r="G48" s="480"/>
      <c r="H48" s="480"/>
      <c r="I48" s="479">
        <f>PEDIDO!J74</f>
        <v>0</v>
      </c>
      <c r="J48" s="479"/>
      <c r="K48" s="79" t="str">
        <f>PEDIDO!L74</f>
        <v/>
      </c>
      <c r="L48" s="72">
        <f>PEDIDO!M74</f>
        <v>0</v>
      </c>
      <c r="M48" s="72">
        <f>PEDIDO!N74</f>
        <v>0</v>
      </c>
      <c r="N48" s="72">
        <f>PEDIDO!O74</f>
        <v>0</v>
      </c>
      <c r="O48" s="72">
        <f>PEDIDO!P74</f>
        <v>0</v>
      </c>
      <c r="P48" s="72">
        <f>PEDIDO!Q74</f>
        <v>0</v>
      </c>
      <c r="Q48" s="72">
        <f>PEDIDO!R74</f>
        <v>0</v>
      </c>
      <c r="R48" s="72">
        <f>PEDIDO!S74</f>
        <v>0</v>
      </c>
      <c r="S48" s="72">
        <f>PEDIDO!T74</f>
        <v>0</v>
      </c>
      <c r="T48" s="72">
        <f>PEDIDO!U74</f>
        <v>0</v>
      </c>
      <c r="U48" s="72">
        <f>PEDIDO!V74</f>
        <v>0</v>
      </c>
      <c r="V48" s="72">
        <f>PEDIDO!W74</f>
        <v>0</v>
      </c>
    </row>
    <row r="49" spans="1:22" ht="24.95" hidden="1" customHeight="1">
      <c r="A49" s="64">
        <f>PEDIDO!A75</f>
        <v>0</v>
      </c>
      <c r="B49" s="68">
        <f>PEDIDO!C75</f>
        <v>0</v>
      </c>
      <c r="C49" s="69">
        <f>PEDIDO!D75</f>
        <v>0</v>
      </c>
      <c r="D49" s="70">
        <f>PEDIDO!E75</f>
        <v>0</v>
      </c>
      <c r="E49" s="480">
        <f>PEDIDO!F75</f>
        <v>0</v>
      </c>
      <c r="F49" s="480"/>
      <c r="G49" s="480"/>
      <c r="H49" s="480"/>
      <c r="I49" s="479">
        <f>PEDIDO!J75</f>
        <v>0</v>
      </c>
      <c r="J49" s="479"/>
      <c r="K49" s="79" t="str">
        <f>PEDIDO!L75</f>
        <v/>
      </c>
      <c r="L49" s="72">
        <f>PEDIDO!M75</f>
        <v>0</v>
      </c>
      <c r="M49" s="72">
        <f>PEDIDO!N75</f>
        <v>0</v>
      </c>
      <c r="N49" s="72">
        <f>PEDIDO!O75</f>
        <v>0</v>
      </c>
      <c r="O49" s="72">
        <f>PEDIDO!P75</f>
        <v>0</v>
      </c>
      <c r="P49" s="72">
        <f>PEDIDO!Q75</f>
        <v>0</v>
      </c>
      <c r="Q49" s="72">
        <f>PEDIDO!R75</f>
        <v>0</v>
      </c>
      <c r="R49" s="72">
        <f>PEDIDO!S75</f>
        <v>0</v>
      </c>
      <c r="S49" s="72">
        <f>PEDIDO!T75</f>
        <v>0</v>
      </c>
      <c r="T49" s="72">
        <f>PEDIDO!U75</f>
        <v>0</v>
      </c>
      <c r="U49" s="72">
        <f>PEDIDO!V75</f>
        <v>0</v>
      </c>
      <c r="V49" s="72">
        <f>PEDIDO!W75</f>
        <v>0</v>
      </c>
    </row>
    <row r="50" spans="1:22" ht="24.95" hidden="1" customHeight="1">
      <c r="A50" s="64">
        <f>PEDIDO!A76</f>
        <v>0</v>
      </c>
      <c r="B50" s="68">
        <f>PEDIDO!C76</f>
        <v>0</v>
      </c>
      <c r="C50" s="69">
        <f>PEDIDO!D76</f>
        <v>0</v>
      </c>
      <c r="D50" s="70">
        <f>PEDIDO!E76</f>
        <v>0</v>
      </c>
      <c r="E50" s="480">
        <f>PEDIDO!F76</f>
        <v>0</v>
      </c>
      <c r="F50" s="480"/>
      <c r="G50" s="480"/>
      <c r="H50" s="480"/>
      <c r="I50" s="479">
        <f>PEDIDO!J76</f>
        <v>0</v>
      </c>
      <c r="J50" s="479"/>
      <c r="K50" s="79" t="str">
        <f>PEDIDO!L76</f>
        <v/>
      </c>
      <c r="L50" s="72">
        <f>PEDIDO!M76</f>
        <v>0</v>
      </c>
      <c r="M50" s="72">
        <f>PEDIDO!N76</f>
        <v>0</v>
      </c>
      <c r="N50" s="72">
        <f>PEDIDO!O76</f>
        <v>0</v>
      </c>
      <c r="O50" s="72">
        <f>PEDIDO!P76</f>
        <v>0</v>
      </c>
      <c r="P50" s="72">
        <f>PEDIDO!Q76</f>
        <v>0</v>
      </c>
      <c r="Q50" s="72">
        <f>PEDIDO!R76</f>
        <v>0</v>
      </c>
      <c r="R50" s="72">
        <f>PEDIDO!S76</f>
        <v>0</v>
      </c>
      <c r="S50" s="72">
        <f>PEDIDO!T76</f>
        <v>0</v>
      </c>
      <c r="T50" s="72">
        <f>PEDIDO!U76</f>
        <v>0</v>
      </c>
      <c r="U50" s="72">
        <f>PEDIDO!V76</f>
        <v>0</v>
      </c>
      <c r="V50" s="72">
        <f>PEDIDO!W76</f>
        <v>0</v>
      </c>
    </row>
    <row r="51" spans="1:22" ht="24.95" hidden="1" customHeight="1">
      <c r="A51" s="64">
        <f>PEDIDO!A77</f>
        <v>0</v>
      </c>
      <c r="B51" s="68">
        <f>PEDIDO!C77</f>
        <v>0</v>
      </c>
      <c r="C51" s="69">
        <f>PEDIDO!D77</f>
        <v>0</v>
      </c>
      <c r="D51" s="70">
        <f>PEDIDO!E77</f>
        <v>0</v>
      </c>
      <c r="E51" s="480">
        <f>PEDIDO!F77</f>
        <v>0</v>
      </c>
      <c r="F51" s="480"/>
      <c r="G51" s="480"/>
      <c r="H51" s="480"/>
      <c r="I51" s="479">
        <f>PEDIDO!J77</f>
        <v>0</v>
      </c>
      <c r="J51" s="479"/>
      <c r="K51" s="79" t="str">
        <f>PEDIDO!L77</f>
        <v/>
      </c>
      <c r="L51" s="72">
        <f>PEDIDO!M77</f>
        <v>0</v>
      </c>
      <c r="M51" s="72">
        <f>PEDIDO!N77</f>
        <v>0</v>
      </c>
      <c r="N51" s="72">
        <f>PEDIDO!O77</f>
        <v>0</v>
      </c>
      <c r="O51" s="72">
        <f>PEDIDO!P77</f>
        <v>0</v>
      </c>
      <c r="P51" s="72">
        <f>PEDIDO!Q77</f>
        <v>0</v>
      </c>
      <c r="Q51" s="72">
        <f>PEDIDO!R77</f>
        <v>0</v>
      </c>
      <c r="R51" s="72">
        <f>PEDIDO!S77</f>
        <v>0</v>
      </c>
      <c r="S51" s="72">
        <f>PEDIDO!T77</f>
        <v>0</v>
      </c>
      <c r="T51" s="72">
        <f>PEDIDO!U77</f>
        <v>0</v>
      </c>
      <c r="U51" s="72">
        <f>PEDIDO!V77</f>
        <v>0</v>
      </c>
      <c r="V51" s="72">
        <f>PEDIDO!W77</f>
        <v>0</v>
      </c>
    </row>
    <row r="52" spans="1:22" ht="24.95" hidden="1" customHeight="1">
      <c r="A52" s="64">
        <f>PEDIDO!A78</f>
        <v>0</v>
      </c>
      <c r="B52" s="68">
        <f>PEDIDO!C78</f>
        <v>0</v>
      </c>
      <c r="C52" s="69">
        <f>PEDIDO!D78</f>
        <v>0</v>
      </c>
      <c r="D52" s="70">
        <f>PEDIDO!E78</f>
        <v>0</v>
      </c>
      <c r="E52" s="480">
        <f>PEDIDO!F78</f>
        <v>0</v>
      </c>
      <c r="F52" s="480"/>
      <c r="G52" s="480"/>
      <c r="H52" s="480"/>
      <c r="I52" s="479">
        <f>PEDIDO!J78</f>
        <v>0</v>
      </c>
      <c r="J52" s="479"/>
      <c r="K52" s="79" t="str">
        <f>PEDIDO!L78</f>
        <v/>
      </c>
      <c r="L52" s="72">
        <f>PEDIDO!M78</f>
        <v>0</v>
      </c>
      <c r="M52" s="72">
        <f>PEDIDO!N78</f>
        <v>0</v>
      </c>
      <c r="N52" s="72">
        <f>PEDIDO!O78</f>
        <v>0</v>
      </c>
      <c r="O52" s="72">
        <f>PEDIDO!P78</f>
        <v>0</v>
      </c>
      <c r="P52" s="72">
        <f>PEDIDO!Q78</f>
        <v>0</v>
      </c>
      <c r="Q52" s="72">
        <f>PEDIDO!R78</f>
        <v>0</v>
      </c>
      <c r="R52" s="72">
        <f>PEDIDO!S78</f>
        <v>0</v>
      </c>
      <c r="S52" s="72">
        <f>PEDIDO!T78</f>
        <v>0</v>
      </c>
      <c r="T52" s="72">
        <f>PEDIDO!U78</f>
        <v>0</v>
      </c>
      <c r="U52" s="72">
        <f>PEDIDO!V78</f>
        <v>0</v>
      </c>
      <c r="V52" s="72">
        <f>PEDIDO!W78</f>
        <v>0</v>
      </c>
    </row>
    <row r="53" spans="1:22" ht="47.25" customHeight="1">
      <c r="B53" s="78" t="s">
        <v>23</v>
      </c>
      <c r="C53" s="78" t="s">
        <v>7</v>
      </c>
      <c r="D53" s="78" t="s">
        <v>25</v>
      </c>
      <c r="E53" s="488" t="s">
        <v>925</v>
      </c>
      <c r="F53" s="488"/>
      <c r="G53" s="488"/>
      <c r="H53" s="488"/>
      <c r="I53" s="489" t="s">
        <v>26</v>
      </c>
      <c r="J53" s="489"/>
      <c r="K53" s="78" t="s">
        <v>66</v>
      </c>
      <c r="L53" s="78">
        <v>3</v>
      </c>
      <c r="M53" s="78">
        <v>5</v>
      </c>
      <c r="N53" s="78">
        <v>7</v>
      </c>
      <c r="O53" s="78">
        <v>9</v>
      </c>
      <c r="P53" s="78">
        <v>11</v>
      </c>
      <c r="Q53" s="78">
        <v>13</v>
      </c>
      <c r="R53" s="78">
        <v>15</v>
      </c>
      <c r="S53" s="78">
        <v>17</v>
      </c>
      <c r="T53" s="78">
        <v>19</v>
      </c>
      <c r="U53" s="78">
        <v>21</v>
      </c>
      <c r="V53" s="78">
        <v>23</v>
      </c>
    </row>
    <row r="54" spans="1:22" ht="26.25" customHeight="1">
      <c r="A54" s="64">
        <f>PEDIDO!A80</f>
        <v>0</v>
      </c>
      <c r="B54" s="68">
        <f>PEDIDO!C80</f>
        <v>0</v>
      </c>
      <c r="C54" s="69">
        <f>PEDIDO!D80</f>
        <v>0</v>
      </c>
      <c r="D54" s="70">
        <f>PEDIDO!E80</f>
        <v>0</v>
      </c>
      <c r="E54" s="480">
        <f>PEDIDO!F80</f>
        <v>0</v>
      </c>
      <c r="F54" s="480"/>
      <c r="G54" s="480"/>
      <c r="H54" s="480"/>
      <c r="I54" s="479">
        <f>PEDIDO!J80</f>
        <v>0</v>
      </c>
      <c r="J54" s="479"/>
      <c r="K54" s="79" t="str">
        <f>PEDIDO!L80</f>
        <v/>
      </c>
      <c r="L54" s="72">
        <f>PEDIDO!M80</f>
        <v>0</v>
      </c>
      <c r="M54" s="72">
        <f>PEDIDO!N80</f>
        <v>0</v>
      </c>
      <c r="N54" s="72">
        <f>PEDIDO!O80</f>
        <v>0</v>
      </c>
      <c r="O54" s="72">
        <f>PEDIDO!P80</f>
        <v>0</v>
      </c>
      <c r="P54" s="72">
        <f>PEDIDO!Q80</f>
        <v>0</v>
      </c>
      <c r="Q54" s="72">
        <f>PEDIDO!R80</f>
        <v>0</v>
      </c>
      <c r="R54" s="72">
        <f>PEDIDO!S80</f>
        <v>0</v>
      </c>
      <c r="S54" s="72">
        <f>PEDIDO!T80</f>
        <v>0</v>
      </c>
      <c r="T54" s="72">
        <f>PEDIDO!U80</f>
        <v>0</v>
      </c>
      <c r="U54" s="72">
        <f>PEDIDO!V80</f>
        <v>0</v>
      </c>
      <c r="V54" s="72">
        <f>PEDIDO!W80</f>
        <v>0</v>
      </c>
    </row>
    <row r="55" spans="1:22" ht="24.95" customHeight="1">
      <c r="A55" s="64">
        <f>PEDIDO!A81</f>
        <v>0</v>
      </c>
      <c r="B55" s="68">
        <f>PEDIDO!C81</f>
        <v>0</v>
      </c>
      <c r="C55" s="69">
        <f>PEDIDO!D81</f>
        <v>0</v>
      </c>
      <c r="D55" s="70">
        <f>PEDIDO!E81</f>
        <v>0</v>
      </c>
      <c r="E55" s="480">
        <f>PEDIDO!F81</f>
        <v>0</v>
      </c>
      <c r="F55" s="480"/>
      <c r="G55" s="480"/>
      <c r="H55" s="480"/>
      <c r="I55" s="479">
        <f>PEDIDO!J81</f>
        <v>0</v>
      </c>
      <c r="J55" s="479"/>
      <c r="K55" s="79" t="str">
        <f>PEDIDO!L81</f>
        <v/>
      </c>
      <c r="L55" s="72">
        <f>PEDIDO!M81</f>
        <v>0</v>
      </c>
      <c r="M55" s="72">
        <f>PEDIDO!N81</f>
        <v>0</v>
      </c>
      <c r="N55" s="72">
        <f>PEDIDO!O81</f>
        <v>0</v>
      </c>
      <c r="O55" s="72">
        <f>PEDIDO!P81</f>
        <v>0</v>
      </c>
      <c r="P55" s="72">
        <f>PEDIDO!Q81</f>
        <v>0</v>
      </c>
      <c r="Q55" s="72">
        <f>PEDIDO!R81</f>
        <v>0</v>
      </c>
      <c r="R55" s="72">
        <f>PEDIDO!S81</f>
        <v>0</v>
      </c>
      <c r="S55" s="72">
        <f>PEDIDO!T81</f>
        <v>0</v>
      </c>
      <c r="T55" s="72">
        <f>PEDIDO!U81</f>
        <v>0</v>
      </c>
      <c r="U55" s="72">
        <f>PEDIDO!V81</f>
        <v>0</v>
      </c>
      <c r="V55" s="72">
        <f>PEDIDO!W81</f>
        <v>0</v>
      </c>
    </row>
    <row r="56" spans="1:22" ht="24.95" customHeight="1">
      <c r="A56" s="64">
        <f>PEDIDO!A82</f>
        <v>0</v>
      </c>
      <c r="B56" s="68">
        <f>PEDIDO!C82</f>
        <v>0</v>
      </c>
      <c r="C56" s="69">
        <f>PEDIDO!D82</f>
        <v>0</v>
      </c>
      <c r="D56" s="70">
        <f>PEDIDO!E82</f>
        <v>0</v>
      </c>
      <c r="E56" s="480">
        <f>PEDIDO!F82</f>
        <v>0</v>
      </c>
      <c r="F56" s="480"/>
      <c r="G56" s="480"/>
      <c r="H56" s="480"/>
      <c r="I56" s="479">
        <f>PEDIDO!J82</f>
        <v>0</v>
      </c>
      <c r="J56" s="479"/>
      <c r="K56" s="79" t="str">
        <f>PEDIDO!L82</f>
        <v/>
      </c>
      <c r="L56" s="72">
        <f>PEDIDO!M82</f>
        <v>0</v>
      </c>
      <c r="M56" s="72">
        <f>PEDIDO!N82</f>
        <v>0</v>
      </c>
      <c r="N56" s="72">
        <f>PEDIDO!O82</f>
        <v>0</v>
      </c>
      <c r="O56" s="72">
        <f>PEDIDO!P82</f>
        <v>0</v>
      </c>
      <c r="P56" s="72">
        <f>PEDIDO!Q82</f>
        <v>0</v>
      </c>
      <c r="Q56" s="72">
        <f>PEDIDO!R82</f>
        <v>0</v>
      </c>
      <c r="R56" s="72">
        <f>PEDIDO!S82</f>
        <v>0</v>
      </c>
      <c r="S56" s="72">
        <f>PEDIDO!T82</f>
        <v>0</v>
      </c>
      <c r="T56" s="72">
        <f>PEDIDO!U82</f>
        <v>0</v>
      </c>
      <c r="U56" s="72">
        <f>PEDIDO!V82</f>
        <v>0</v>
      </c>
      <c r="V56" s="72">
        <f>PEDIDO!W82</f>
        <v>0</v>
      </c>
    </row>
    <row r="57" spans="1:22" ht="24.95" customHeight="1">
      <c r="A57" s="64">
        <f>PEDIDO!A83</f>
        <v>0</v>
      </c>
      <c r="B57" s="68">
        <f>PEDIDO!C83</f>
        <v>0</v>
      </c>
      <c r="C57" s="69">
        <f>PEDIDO!D83</f>
        <v>0</v>
      </c>
      <c r="D57" s="70">
        <f>PEDIDO!E83</f>
        <v>0</v>
      </c>
      <c r="E57" s="480">
        <f>PEDIDO!F83</f>
        <v>0</v>
      </c>
      <c r="F57" s="480"/>
      <c r="G57" s="480"/>
      <c r="H57" s="480"/>
      <c r="I57" s="479">
        <f>PEDIDO!J83</f>
        <v>0</v>
      </c>
      <c r="J57" s="479"/>
      <c r="K57" s="79" t="str">
        <f>PEDIDO!L83</f>
        <v/>
      </c>
      <c r="L57" s="72">
        <f>PEDIDO!M83</f>
        <v>0</v>
      </c>
      <c r="M57" s="72">
        <f>PEDIDO!N83</f>
        <v>0</v>
      </c>
      <c r="N57" s="72">
        <f>PEDIDO!O83</f>
        <v>0</v>
      </c>
      <c r="O57" s="72">
        <f>PEDIDO!P83</f>
        <v>0</v>
      </c>
      <c r="P57" s="72">
        <f>PEDIDO!Q83</f>
        <v>0</v>
      </c>
      <c r="Q57" s="72">
        <f>PEDIDO!R83</f>
        <v>0</v>
      </c>
      <c r="R57" s="72">
        <f>PEDIDO!S83</f>
        <v>0</v>
      </c>
      <c r="S57" s="72">
        <f>PEDIDO!T83</f>
        <v>0</v>
      </c>
      <c r="T57" s="72">
        <f>PEDIDO!U83</f>
        <v>0</v>
      </c>
      <c r="U57" s="72">
        <f>PEDIDO!V83</f>
        <v>0</v>
      </c>
      <c r="V57" s="72">
        <f>PEDIDO!W83</f>
        <v>0</v>
      </c>
    </row>
    <row r="58" spans="1:22" ht="24.95" customHeight="1">
      <c r="A58" s="64">
        <f>PEDIDO!A84</f>
        <v>0</v>
      </c>
      <c r="B58" s="68">
        <f>PEDIDO!C84</f>
        <v>0</v>
      </c>
      <c r="C58" s="69">
        <f>PEDIDO!D84</f>
        <v>0</v>
      </c>
      <c r="D58" s="70">
        <f>PEDIDO!E84</f>
        <v>0</v>
      </c>
      <c r="E58" s="480">
        <f>PEDIDO!F84</f>
        <v>0</v>
      </c>
      <c r="F58" s="480"/>
      <c r="G58" s="480"/>
      <c r="H58" s="480"/>
      <c r="I58" s="479">
        <f>PEDIDO!J84</f>
        <v>0</v>
      </c>
      <c r="J58" s="479"/>
      <c r="K58" s="79" t="str">
        <f>PEDIDO!L84</f>
        <v/>
      </c>
      <c r="L58" s="72">
        <f>PEDIDO!M84</f>
        <v>0</v>
      </c>
      <c r="M58" s="72">
        <f>PEDIDO!N84</f>
        <v>0</v>
      </c>
      <c r="N58" s="72">
        <f>PEDIDO!O84</f>
        <v>0</v>
      </c>
      <c r="O58" s="72">
        <f>PEDIDO!P84</f>
        <v>0</v>
      </c>
      <c r="P58" s="72">
        <f>PEDIDO!Q84</f>
        <v>0</v>
      </c>
      <c r="Q58" s="72">
        <f>PEDIDO!R84</f>
        <v>0</v>
      </c>
      <c r="R58" s="72">
        <f>PEDIDO!S84</f>
        <v>0</v>
      </c>
      <c r="S58" s="72">
        <f>PEDIDO!T84</f>
        <v>0</v>
      </c>
      <c r="T58" s="72">
        <f>PEDIDO!U84</f>
        <v>0</v>
      </c>
      <c r="U58" s="72">
        <f>PEDIDO!V84</f>
        <v>0</v>
      </c>
      <c r="V58" s="72">
        <f>PEDIDO!W84</f>
        <v>0</v>
      </c>
    </row>
    <row r="59" spans="1:22" ht="24.95" customHeight="1">
      <c r="A59" s="64">
        <f>PEDIDO!A85</f>
        <v>0</v>
      </c>
      <c r="B59" s="68">
        <f>PEDIDO!C85</f>
        <v>0</v>
      </c>
      <c r="C59" s="69">
        <f>PEDIDO!D85</f>
        <v>0</v>
      </c>
      <c r="D59" s="70">
        <f>PEDIDO!E85</f>
        <v>0</v>
      </c>
      <c r="E59" s="480">
        <f>PEDIDO!F85</f>
        <v>0</v>
      </c>
      <c r="F59" s="480"/>
      <c r="G59" s="480"/>
      <c r="H59" s="480"/>
      <c r="I59" s="479">
        <f>PEDIDO!J85</f>
        <v>0</v>
      </c>
      <c r="J59" s="479"/>
      <c r="K59" s="79" t="str">
        <f>PEDIDO!L85</f>
        <v/>
      </c>
      <c r="L59" s="72">
        <f>PEDIDO!M85</f>
        <v>0</v>
      </c>
      <c r="M59" s="72">
        <f>PEDIDO!N85</f>
        <v>0</v>
      </c>
      <c r="N59" s="72">
        <f>PEDIDO!O85</f>
        <v>0</v>
      </c>
      <c r="O59" s="72">
        <f>PEDIDO!P85</f>
        <v>0</v>
      </c>
      <c r="P59" s="72">
        <f>PEDIDO!Q85</f>
        <v>0</v>
      </c>
      <c r="Q59" s="72">
        <f>PEDIDO!R85</f>
        <v>0</v>
      </c>
      <c r="R59" s="72">
        <f>PEDIDO!S85</f>
        <v>0</v>
      </c>
      <c r="S59" s="72">
        <f>PEDIDO!T85</f>
        <v>0</v>
      </c>
      <c r="T59" s="72">
        <f>PEDIDO!U85</f>
        <v>0</v>
      </c>
      <c r="U59" s="72">
        <f>PEDIDO!V85</f>
        <v>0</v>
      </c>
      <c r="V59" s="72">
        <f>PEDIDO!W85</f>
        <v>0</v>
      </c>
    </row>
    <row r="60" spans="1:22" ht="24.95" hidden="1" customHeight="1">
      <c r="A60" s="64">
        <f>PEDIDO!A86</f>
        <v>0</v>
      </c>
      <c r="B60" s="68">
        <f>PEDIDO!C86</f>
        <v>0</v>
      </c>
      <c r="C60" s="69">
        <f>PEDIDO!D86</f>
        <v>0</v>
      </c>
      <c r="D60" s="70">
        <f>PEDIDO!E86</f>
        <v>0</v>
      </c>
      <c r="E60" s="480">
        <f>PEDIDO!F86</f>
        <v>0</v>
      </c>
      <c r="F60" s="480"/>
      <c r="G60" s="480"/>
      <c r="H60" s="480"/>
      <c r="I60" s="479">
        <f>PEDIDO!J86</f>
        <v>0</v>
      </c>
      <c r="J60" s="479"/>
      <c r="K60" s="79" t="str">
        <f>PEDIDO!L86</f>
        <v/>
      </c>
      <c r="L60" s="72">
        <f>PEDIDO!M86</f>
        <v>0</v>
      </c>
      <c r="M60" s="72">
        <f>PEDIDO!N86</f>
        <v>0</v>
      </c>
      <c r="N60" s="72">
        <f>PEDIDO!O86</f>
        <v>0</v>
      </c>
      <c r="O60" s="72">
        <f>PEDIDO!P86</f>
        <v>0</v>
      </c>
      <c r="P60" s="72">
        <f>PEDIDO!Q86</f>
        <v>0</v>
      </c>
      <c r="Q60" s="72">
        <f>PEDIDO!R86</f>
        <v>0</v>
      </c>
      <c r="R60" s="72">
        <f>PEDIDO!S86</f>
        <v>0</v>
      </c>
      <c r="S60" s="72">
        <f>PEDIDO!T86</f>
        <v>0</v>
      </c>
      <c r="T60" s="72">
        <f>PEDIDO!U86</f>
        <v>0</v>
      </c>
      <c r="U60" s="72">
        <f>PEDIDO!V86</f>
        <v>0</v>
      </c>
      <c r="V60" s="72">
        <f>PEDIDO!W86</f>
        <v>0</v>
      </c>
    </row>
    <row r="61" spans="1:22" ht="24.95" hidden="1" customHeight="1">
      <c r="A61" s="64">
        <f>PEDIDO!A87</f>
        <v>0</v>
      </c>
      <c r="B61" s="68">
        <f>PEDIDO!C87</f>
        <v>0</v>
      </c>
      <c r="C61" s="69">
        <f>PEDIDO!D87</f>
        <v>0</v>
      </c>
      <c r="D61" s="70">
        <f>PEDIDO!E87</f>
        <v>0</v>
      </c>
      <c r="E61" s="480">
        <f>PEDIDO!F87</f>
        <v>0</v>
      </c>
      <c r="F61" s="480"/>
      <c r="G61" s="480"/>
      <c r="H61" s="480"/>
      <c r="I61" s="479">
        <f>PEDIDO!J87</f>
        <v>0</v>
      </c>
      <c r="J61" s="479"/>
      <c r="K61" s="79" t="str">
        <f>PEDIDO!L87</f>
        <v/>
      </c>
      <c r="L61" s="72">
        <f>PEDIDO!M87</f>
        <v>0</v>
      </c>
      <c r="M61" s="72">
        <f>PEDIDO!N87</f>
        <v>0</v>
      </c>
      <c r="N61" s="72">
        <f>PEDIDO!O87</f>
        <v>0</v>
      </c>
      <c r="O61" s="72">
        <f>PEDIDO!P87</f>
        <v>0</v>
      </c>
      <c r="P61" s="72">
        <f>PEDIDO!Q87</f>
        <v>0</v>
      </c>
      <c r="Q61" s="72">
        <f>PEDIDO!R87</f>
        <v>0</v>
      </c>
      <c r="R61" s="72">
        <f>PEDIDO!S87</f>
        <v>0</v>
      </c>
      <c r="S61" s="72">
        <f>PEDIDO!T87</f>
        <v>0</v>
      </c>
      <c r="T61" s="72">
        <f>PEDIDO!U87</f>
        <v>0</v>
      </c>
      <c r="U61" s="72">
        <f>PEDIDO!V87</f>
        <v>0</v>
      </c>
      <c r="V61" s="72">
        <f>PEDIDO!W87</f>
        <v>0</v>
      </c>
    </row>
    <row r="62" spans="1:22" ht="24.95" hidden="1" customHeight="1">
      <c r="A62" s="64">
        <f>PEDIDO!A88</f>
        <v>0</v>
      </c>
      <c r="B62" s="68">
        <f>PEDIDO!C88</f>
        <v>0</v>
      </c>
      <c r="C62" s="69">
        <f>PEDIDO!D88</f>
        <v>0</v>
      </c>
      <c r="D62" s="70">
        <f>PEDIDO!E88</f>
        <v>0</v>
      </c>
      <c r="E62" s="480">
        <f>PEDIDO!F88</f>
        <v>0</v>
      </c>
      <c r="F62" s="480"/>
      <c r="G62" s="480"/>
      <c r="H62" s="480"/>
      <c r="I62" s="479">
        <f>PEDIDO!J88</f>
        <v>0</v>
      </c>
      <c r="J62" s="479"/>
      <c r="K62" s="79" t="str">
        <f>PEDIDO!L88</f>
        <v/>
      </c>
      <c r="L62" s="72">
        <f>PEDIDO!M88</f>
        <v>0</v>
      </c>
      <c r="M62" s="72">
        <f>PEDIDO!N88</f>
        <v>0</v>
      </c>
      <c r="N62" s="72">
        <f>PEDIDO!O88</f>
        <v>0</v>
      </c>
      <c r="O62" s="72">
        <f>PEDIDO!P88</f>
        <v>0</v>
      </c>
      <c r="P62" s="72">
        <f>PEDIDO!Q88</f>
        <v>0</v>
      </c>
      <c r="Q62" s="72">
        <f>PEDIDO!R88</f>
        <v>0</v>
      </c>
      <c r="R62" s="72">
        <f>PEDIDO!S88</f>
        <v>0</v>
      </c>
      <c r="S62" s="72">
        <f>PEDIDO!T88</f>
        <v>0</v>
      </c>
      <c r="T62" s="72">
        <f>PEDIDO!U88</f>
        <v>0</v>
      </c>
      <c r="U62" s="72">
        <f>PEDIDO!V88</f>
        <v>0</v>
      </c>
      <c r="V62" s="72">
        <f>PEDIDO!W88</f>
        <v>0</v>
      </c>
    </row>
    <row r="63" spans="1:22" ht="24.95" hidden="1" customHeight="1">
      <c r="A63" s="64">
        <f>PEDIDO!A89</f>
        <v>0</v>
      </c>
      <c r="B63" s="68">
        <f>PEDIDO!C89</f>
        <v>0</v>
      </c>
      <c r="C63" s="69">
        <f>PEDIDO!D89</f>
        <v>0</v>
      </c>
      <c r="D63" s="70">
        <f>PEDIDO!E89</f>
        <v>0</v>
      </c>
      <c r="E63" s="480">
        <f>PEDIDO!F89</f>
        <v>0</v>
      </c>
      <c r="F63" s="480"/>
      <c r="G63" s="480"/>
      <c r="H63" s="480"/>
      <c r="I63" s="479">
        <f>PEDIDO!J89</f>
        <v>0</v>
      </c>
      <c r="J63" s="479"/>
      <c r="K63" s="79" t="str">
        <f>PEDIDO!L89</f>
        <v/>
      </c>
      <c r="L63" s="72">
        <f>PEDIDO!M89</f>
        <v>0</v>
      </c>
      <c r="M63" s="72">
        <f>PEDIDO!N89</f>
        <v>0</v>
      </c>
      <c r="N63" s="72">
        <f>PEDIDO!O89</f>
        <v>0</v>
      </c>
      <c r="O63" s="72">
        <f>PEDIDO!P89</f>
        <v>0</v>
      </c>
      <c r="P63" s="72">
        <f>PEDIDO!Q89</f>
        <v>0</v>
      </c>
      <c r="Q63" s="72">
        <f>PEDIDO!R89</f>
        <v>0</v>
      </c>
      <c r="R63" s="72">
        <f>PEDIDO!S89</f>
        <v>0</v>
      </c>
      <c r="S63" s="72">
        <f>PEDIDO!T89</f>
        <v>0</v>
      </c>
      <c r="T63" s="72">
        <f>PEDIDO!U89</f>
        <v>0</v>
      </c>
      <c r="U63" s="72">
        <f>PEDIDO!V89</f>
        <v>0</v>
      </c>
      <c r="V63" s="72">
        <f>PEDIDO!W89</f>
        <v>0</v>
      </c>
    </row>
    <row r="64" spans="1:22" ht="24.95" hidden="1" customHeight="1">
      <c r="A64" s="64">
        <f>PEDIDO!A90</f>
        <v>0</v>
      </c>
      <c r="B64" s="68">
        <f>PEDIDO!C90</f>
        <v>0</v>
      </c>
      <c r="C64" s="69">
        <f>PEDIDO!D90</f>
        <v>0</v>
      </c>
      <c r="D64" s="70">
        <f>PEDIDO!E90</f>
        <v>0</v>
      </c>
      <c r="E64" s="480">
        <f>PEDIDO!F90</f>
        <v>0</v>
      </c>
      <c r="F64" s="480"/>
      <c r="G64" s="480"/>
      <c r="H64" s="480"/>
      <c r="I64" s="479">
        <f>PEDIDO!J90</f>
        <v>0</v>
      </c>
      <c r="J64" s="479"/>
      <c r="K64" s="79" t="str">
        <f>PEDIDO!L90</f>
        <v/>
      </c>
      <c r="L64" s="72">
        <f>PEDIDO!M90</f>
        <v>0</v>
      </c>
      <c r="M64" s="72">
        <f>PEDIDO!N90</f>
        <v>0</v>
      </c>
      <c r="N64" s="72">
        <f>PEDIDO!O90</f>
        <v>0</v>
      </c>
      <c r="O64" s="72">
        <f>PEDIDO!P90</f>
        <v>0</v>
      </c>
      <c r="P64" s="72">
        <f>PEDIDO!Q90</f>
        <v>0</v>
      </c>
      <c r="Q64" s="72">
        <f>PEDIDO!R90</f>
        <v>0</v>
      </c>
      <c r="R64" s="72">
        <f>PEDIDO!S90</f>
        <v>0</v>
      </c>
      <c r="S64" s="72">
        <f>PEDIDO!T90</f>
        <v>0</v>
      </c>
      <c r="T64" s="72">
        <f>PEDIDO!U90</f>
        <v>0</v>
      </c>
      <c r="U64" s="72">
        <f>PEDIDO!V90</f>
        <v>0</v>
      </c>
      <c r="V64" s="72">
        <f>PEDIDO!W90</f>
        <v>0</v>
      </c>
    </row>
    <row r="65" spans="1:22" ht="24.95" hidden="1" customHeight="1">
      <c r="A65" s="64">
        <f>PEDIDO!A91</f>
        <v>0</v>
      </c>
      <c r="B65" s="68">
        <f>PEDIDO!C91</f>
        <v>0</v>
      </c>
      <c r="C65" s="69">
        <f>PEDIDO!D91</f>
        <v>0</v>
      </c>
      <c r="D65" s="70">
        <f>PEDIDO!E91</f>
        <v>0</v>
      </c>
      <c r="E65" s="480">
        <f>PEDIDO!F91</f>
        <v>0</v>
      </c>
      <c r="F65" s="480"/>
      <c r="G65" s="480"/>
      <c r="H65" s="480"/>
      <c r="I65" s="479">
        <f>PEDIDO!J91</f>
        <v>0</v>
      </c>
      <c r="J65" s="479"/>
      <c r="K65" s="79" t="str">
        <f>PEDIDO!L91</f>
        <v/>
      </c>
      <c r="L65" s="72">
        <f>PEDIDO!M91</f>
        <v>0</v>
      </c>
      <c r="M65" s="72">
        <f>PEDIDO!N91</f>
        <v>0</v>
      </c>
      <c r="N65" s="72">
        <f>PEDIDO!O91</f>
        <v>0</v>
      </c>
      <c r="O65" s="72">
        <f>PEDIDO!P91</f>
        <v>0</v>
      </c>
      <c r="P65" s="72">
        <f>PEDIDO!Q91</f>
        <v>0</v>
      </c>
      <c r="Q65" s="72">
        <f>PEDIDO!R91</f>
        <v>0</v>
      </c>
      <c r="R65" s="72">
        <f>PEDIDO!S91</f>
        <v>0</v>
      </c>
      <c r="S65" s="72">
        <f>PEDIDO!T91</f>
        <v>0</v>
      </c>
      <c r="T65" s="72">
        <f>PEDIDO!U91</f>
        <v>0</v>
      </c>
      <c r="U65" s="72">
        <f>PEDIDO!V91</f>
        <v>0</v>
      </c>
      <c r="V65" s="72">
        <f>PEDIDO!W91</f>
        <v>0</v>
      </c>
    </row>
    <row r="66" spans="1:22" ht="24.95" hidden="1" customHeight="1">
      <c r="A66" s="64">
        <f>PEDIDO!A92</f>
        <v>0</v>
      </c>
      <c r="B66" s="68">
        <f>PEDIDO!C92</f>
        <v>0</v>
      </c>
      <c r="C66" s="69">
        <f>PEDIDO!D92</f>
        <v>0</v>
      </c>
      <c r="D66" s="70">
        <f>PEDIDO!E92</f>
        <v>0</v>
      </c>
      <c r="E66" s="480">
        <f>PEDIDO!F92</f>
        <v>0</v>
      </c>
      <c r="F66" s="480"/>
      <c r="G66" s="480"/>
      <c r="H66" s="480"/>
      <c r="I66" s="479">
        <f>PEDIDO!J92</f>
        <v>0</v>
      </c>
      <c r="J66" s="479"/>
      <c r="K66" s="79" t="str">
        <f>PEDIDO!L92</f>
        <v/>
      </c>
      <c r="L66" s="72">
        <f>PEDIDO!M92</f>
        <v>0</v>
      </c>
      <c r="M66" s="72">
        <f>PEDIDO!N92</f>
        <v>0</v>
      </c>
      <c r="N66" s="72">
        <f>PEDIDO!O92</f>
        <v>0</v>
      </c>
      <c r="O66" s="72">
        <f>PEDIDO!P92</f>
        <v>0</v>
      </c>
      <c r="P66" s="72">
        <f>PEDIDO!Q92</f>
        <v>0</v>
      </c>
      <c r="Q66" s="72">
        <f>PEDIDO!R92</f>
        <v>0</v>
      </c>
      <c r="R66" s="72">
        <f>PEDIDO!S92</f>
        <v>0</v>
      </c>
      <c r="S66" s="72">
        <f>PEDIDO!T92</f>
        <v>0</v>
      </c>
      <c r="T66" s="72">
        <f>PEDIDO!U92</f>
        <v>0</v>
      </c>
      <c r="U66" s="72">
        <f>PEDIDO!V92</f>
        <v>0</v>
      </c>
      <c r="V66" s="72">
        <f>PEDIDO!W92</f>
        <v>0</v>
      </c>
    </row>
    <row r="67" spans="1:22" ht="24.95" hidden="1" customHeight="1">
      <c r="A67" s="64">
        <f>PEDIDO!A93</f>
        <v>0</v>
      </c>
      <c r="B67" s="68">
        <f>PEDIDO!C93</f>
        <v>0</v>
      </c>
      <c r="C67" s="69">
        <f>PEDIDO!D93</f>
        <v>0</v>
      </c>
      <c r="D67" s="70">
        <f>PEDIDO!E93</f>
        <v>0</v>
      </c>
      <c r="E67" s="480">
        <f>PEDIDO!F93</f>
        <v>0</v>
      </c>
      <c r="F67" s="480"/>
      <c r="G67" s="480"/>
      <c r="H67" s="480"/>
      <c r="I67" s="479">
        <f>PEDIDO!J93</f>
        <v>0</v>
      </c>
      <c r="J67" s="479"/>
      <c r="K67" s="79" t="str">
        <f>PEDIDO!L93</f>
        <v/>
      </c>
      <c r="L67" s="72">
        <f>PEDIDO!M93</f>
        <v>0</v>
      </c>
      <c r="M67" s="72">
        <f>PEDIDO!N93</f>
        <v>0</v>
      </c>
      <c r="N67" s="72">
        <f>PEDIDO!O93</f>
        <v>0</v>
      </c>
      <c r="O67" s="72">
        <f>PEDIDO!P93</f>
        <v>0</v>
      </c>
      <c r="P67" s="72">
        <f>PEDIDO!Q93</f>
        <v>0</v>
      </c>
      <c r="Q67" s="72">
        <f>PEDIDO!R93</f>
        <v>0</v>
      </c>
      <c r="R67" s="72">
        <f>PEDIDO!S93</f>
        <v>0</v>
      </c>
      <c r="S67" s="72">
        <f>PEDIDO!T93</f>
        <v>0</v>
      </c>
      <c r="T67" s="72">
        <f>PEDIDO!U93</f>
        <v>0</v>
      </c>
      <c r="U67" s="72">
        <f>PEDIDO!V93</f>
        <v>0</v>
      </c>
      <c r="V67" s="72">
        <f>PEDIDO!W93</f>
        <v>0</v>
      </c>
    </row>
    <row r="68" spans="1:22" ht="24.95" hidden="1" customHeight="1">
      <c r="A68" s="64">
        <f>PEDIDO!A94</f>
        <v>0</v>
      </c>
      <c r="B68" s="68">
        <f>PEDIDO!C94</f>
        <v>0</v>
      </c>
      <c r="C68" s="69">
        <f>PEDIDO!D94</f>
        <v>0</v>
      </c>
      <c r="D68" s="70">
        <f>PEDIDO!E94</f>
        <v>0</v>
      </c>
      <c r="E68" s="480">
        <f>PEDIDO!F94</f>
        <v>0</v>
      </c>
      <c r="F68" s="480"/>
      <c r="G68" s="480"/>
      <c r="H68" s="480"/>
      <c r="I68" s="479">
        <f>PEDIDO!J94</f>
        <v>0</v>
      </c>
      <c r="J68" s="479"/>
      <c r="K68" s="79" t="str">
        <f>PEDIDO!L94</f>
        <v/>
      </c>
      <c r="L68" s="72">
        <f>PEDIDO!M94</f>
        <v>0</v>
      </c>
      <c r="M68" s="72">
        <f>PEDIDO!N94</f>
        <v>0</v>
      </c>
      <c r="N68" s="72">
        <f>PEDIDO!O94</f>
        <v>0</v>
      </c>
      <c r="O68" s="72">
        <f>PEDIDO!P94</f>
        <v>0</v>
      </c>
      <c r="P68" s="72">
        <f>PEDIDO!Q94</f>
        <v>0</v>
      </c>
      <c r="Q68" s="72">
        <f>PEDIDO!R94</f>
        <v>0</v>
      </c>
      <c r="R68" s="72">
        <f>PEDIDO!S94</f>
        <v>0</v>
      </c>
      <c r="S68" s="72">
        <f>PEDIDO!T94</f>
        <v>0</v>
      </c>
      <c r="T68" s="72">
        <f>PEDIDO!U94</f>
        <v>0</v>
      </c>
      <c r="U68" s="72">
        <f>PEDIDO!V94</f>
        <v>0</v>
      </c>
      <c r="V68" s="72">
        <f>PEDIDO!W94</f>
        <v>0</v>
      </c>
    </row>
    <row r="69" spans="1:22">
      <c r="B69" s="80"/>
      <c r="C69" s="81" t="s">
        <v>7</v>
      </c>
      <c r="D69" s="81" t="s">
        <v>25</v>
      </c>
      <c r="E69" s="481" t="s">
        <v>641</v>
      </c>
      <c r="F69" s="481"/>
      <c r="G69" s="481"/>
      <c r="H69" s="481"/>
      <c r="I69" s="482" t="s">
        <v>26</v>
      </c>
      <c r="J69" s="482"/>
      <c r="K69" s="81" t="s">
        <v>66</v>
      </c>
      <c r="L69" s="82">
        <v>22</v>
      </c>
      <c r="M69" s="81">
        <v>23</v>
      </c>
      <c r="N69" s="82">
        <v>24</v>
      </c>
      <c r="O69" s="81">
        <v>25</v>
      </c>
      <c r="P69" s="82">
        <v>26</v>
      </c>
      <c r="Q69" s="81">
        <v>27</v>
      </c>
      <c r="R69" s="82">
        <v>28</v>
      </c>
      <c r="S69" s="81">
        <v>29</v>
      </c>
      <c r="T69" s="82">
        <v>30</v>
      </c>
      <c r="U69" s="81">
        <v>31</v>
      </c>
      <c r="V69" s="81">
        <v>32</v>
      </c>
    </row>
    <row r="70" spans="1:22" ht="26.25" customHeight="1">
      <c r="A70" s="64">
        <f>PEDIDO!A96</f>
        <v>0</v>
      </c>
      <c r="B70" s="68">
        <f>PEDIDO!C96</f>
        <v>0</v>
      </c>
      <c r="C70" s="69">
        <f>PEDIDO!D96</f>
        <v>0</v>
      </c>
      <c r="D70" s="70">
        <f>PEDIDO!E96</f>
        <v>0</v>
      </c>
      <c r="E70" s="479">
        <f>PEDIDO!F96</f>
        <v>0</v>
      </c>
      <c r="F70" s="479"/>
      <c r="G70" s="479"/>
      <c r="H70" s="479"/>
      <c r="I70" s="479">
        <f>PEDIDO!J96</f>
        <v>0</v>
      </c>
      <c r="J70" s="479"/>
      <c r="K70" s="83" t="str">
        <f>PEDIDO!L96</f>
        <v/>
      </c>
      <c r="L70" s="72">
        <f>PEDIDO!M96</f>
        <v>0</v>
      </c>
      <c r="M70" s="72">
        <f>PEDIDO!N96</f>
        <v>0</v>
      </c>
      <c r="N70" s="72">
        <f>PEDIDO!O96</f>
        <v>0</v>
      </c>
      <c r="O70" s="72">
        <f>PEDIDO!P96</f>
        <v>0</v>
      </c>
      <c r="P70" s="72">
        <f>PEDIDO!Q96</f>
        <v>0</v>
      </c>
      <c r="Q70" s="72">
        <f>PEDIDO!R96</f>
        <v>0</v>
      </c>
      <c r="R70" s="72">
        <f>PEDIDO!S96</f>
        <v>0</v>
      </c>
      <c r="S70" s="72">
        <f>PEDIDO!T96</f>
        <v>0</v>
      </c>
      <c r="T70" s="72">
        <f>PEDIDO!U96</f>
        <v>0</v>
      </c>
      <c r="U70" s="72">
        <f>PEDIDO!V96</f>
        <v>0</v>
      </c>
      <c r="V70" s="72">
        <f>PEDIDO!W96</f>
        <v>0</v>
      </c>
    </row>
    <row r="71" spans="1:22" ht="24.95" hidden="1" customHeight="1">
      <c r="A71" s="64">
        <f>PEDIDO!A97</f>
        <v>0</v>
      </c>
      <c r="B71" s="68">
        <f>PEDIDO!C97</f>
        <v>0</v>
      </c>
      <c r="C71" s="69">
        <f>PEDIDO!D97</f>
        <v>0</v>
      </c>
      <c r="D71" s="70">
        <f>PEDIDO!E97</f>
        <v>0</v>
      </c>
      <c r="E71" s="479">
        <f>PEDIDO!F97</f>
        <v>0</v>
      </c>
      <c r="F71" s="479"/>
      <c r="G71" s="479"/>
      <c r="H71" s="479"/>
      <c r="I71" s="479">
        <f>PEDIDO!J97</f>
        <v>0</v>
      </c>
      <c r="J71" s="479"/>
      <c r="K71" s="83" t="str">
        <f>PEDIDO!L97</f>
        <v/>
      </c>
      <c r="L71" s="72">
        <f>PEDIDO!M97</f>
        <v>0</v>
      </c>
      <c r="M71" s="72">
        <f>PEDIDO!N97</f>
        <v>0</v>
      </c>
      <c r="N71" s="72">
        <f>PEDIDO!O97</f>
        <v>0</v>
      </c>
      <c r="O71" s="72">
        <f>PEDIDO!P97</f>
        <v>0</v>
      </c>
      <c r="P71" s="72">
        <f>PEDIDO!Q97</f>
        <v>0</v>
      </c>
      <c r="Q71" s="72">
        <f>PEDIDO!R97</f>
        <v>0</v>
      </c>
      <c r="R71" s="72">
        <f>PEDIDO!S97</f>
        <v>0</v>
      </c>
      <c r="S71" s="72">
        <f>PEDIDO!T97</f>
        <v>0</v>
      </c>
      <c r="T71" s="72">
        <f>PEDIDO!U97</f>
        <v>0</v>
      </c>
      <c r="U71" s="72">
        <f>PEDIDO!V97</f>
        <v>0</v>
      </c>
      <c r="V71" s="72">
        <f>PEDIDO!W97</f>
        <v>0</v>
      </c>
    </row>
    <row r="72" spans="1:22" ht="24.95" hidden="1" customHeight="1">
      <c r="A72" s="64">
        <f>PEDIDO!A98</f>
        <v>0</v>
      </c>
      <c r="B72" s="68">
        <f>PEDIDO!C98</f>
        <v>0</v>
      </c>
      <c r="C72" s="69">
        <f>PEDIDO!D98</f>
        <v>0</v>
      </c>
      <c r="D72" s="70">
        <f>PEDIDO!E98</f>
        <v>0</v>
      </c>
      <c r="E72" s="479">
        <f>PEDIDO!F98</f>
        <v>0</v>
      </c>
      <c r="F72" s="479"/>
      <c r="G72" s="479"/>
      <c r="H72" s="479"/>
      <c r="I72" s="479">
        <f>PEDIDO!J98</f>
        <v>0</v>
      </c>
      <c r="J72" s="479"/>
      <c r="K72" s="83" t="str">
        <f>PEDIDO!L98</f>
        <v/>
      </c>
      <c r="L72" s="72">
        <f>PEDIDO!M98</f>
        <v>0</v>
      </c>
      <c r="M72" s="72">
        <f>PEDIDO!N98</f>
        <v>0</v>
      </c>
      <c r="N72" s="72">
        <f>PEDIDO!O98</f>
        <v>0</v>
      </c>
      <c r="O72" s="72">
        <f>PEDIDO!P98</f>
        <v>0</v>
      </c>
      <c r="P72" s="72">
        <f>PEDIDO!Q98</f>
        <v>0</v>
      </c>
      <c r="Q72" s="72">
        <f>PEDIDO!R98</f>
        <v>0</v>
      </c>
      <c r="R72" s="72">
        <f>PEDIDO!S98</f>
        <v>0</v>
      </c>
      <c r="S72" s="72">
        <f>PEDIDO!T98</f>
        <v>0</v>
      </c>
      <c r="T72" s="72">
        <f>PEDIDO!U98</f>
        <v>0</v>
      </c>
      <c r="U72" s="72">
        <f>PEDIDO!V98</f>
        <v>0</v>
      </c>
      <c r="V72" s="72">
        <f>PEDIDO!W98</f>
        <v>0</v>
      </c>
    </row>
    <row r="73" spans="1:22" ht="24.95" hidden="1" customHeight="1">
      <c r="A73" s="64">
        <f>PEDIDO!A99</f>
        <v>0</v>
      </c>
      <c r="B73" s="68">
        <f>PEDIDO!C99</f>
        <v>0</v>
      </c>
      <c r="C73" s="69">
        <f>PEDIDO!D99</f>
        <v>0</v>
      </c>
      <c r="D73" s="70">
        <f>PEDIDO!E99</f>
        <v>0</v>
      </c>
      <c r="E73" s="479">
        <f>PEDIDO!F99</f>
        <v>0</v>
      </c>
      <c r="F73" s="479"/>
      <c r="G73" s="479"/>
      <c r="H73" s="479"/>
      <c r="I73" s="479">
        <f>PEDIDO!J99</f>
        <v>0</v>
      </c>
      <c r="J73" s="479"/>
      <c r="K73" s="83" t="str">
        <f>PEDIDO!L99</f>
        <v/>
      </c>
      <c r="L73" s="72">
        <f>PEDIDO!M99</f>
        <v>0</v>
      </c>
      <c r="M73" s="72">
        <f>PEDIDO!N99</f>
        <v>0</v>
      </c>
      <c r="N73" s="72">
        <f>PEDIDO!O99</f>
        <v>0</v>
      </c>
      <c r="O73" s="72">
        <f>PEDIDO!P99</f>
        <v>0</v>
      </c>
      <c r="P73" s="72">
        <f>PEDIDO!Q99</f>
        <v>0</v>
      </c>
      <c r="Q73" s="72">
        <f>PEDIDO!R99</f>
        <v>0</v>
      </c>
      <c r="R73" s="72">
        <f>PEDIDO!S99</f>
        <v>0</v>
      </c>
      <c r="S73" s="72">
        <f>PEDIDO!T99</f>
        <v>0</v>
      </c>
      <c r="T73" s="72">
        <f>PEDIDO!U99</f>
        <v>0</v>
      </c>
      <c r="U73" s="72">
        <f>PEDIDO!V99</f>
        <v>0</v>
      </c>
      <c r="V73" s="72">
        <f>PEDIDO!W99</f>
        <v>0</v>
      </c>
    </row>
    <row r="74" spans="1:22" ht="24.95" hidden="1" customHeight="1" thickBot="1">
      <c r="A74" s="64">
        <f>PEDIDO!A100</f>
        <v>0</v>
      </c>
      <c r="B74" s="68">
        <f>PEDIDO!C100</f>
        <v>0</v>
      </c>
      <c r="C74" s="69">
        <f>PEDIDO!D100</f>
        <v>0</v>
      </c>
      <c r="D74" s="70">
        <f>PEDIDO!E100</f>
        <v>0</v>
      </c>
      <c r="E74" s="479">
        <f>PEDIDO!F100</f>
        <v>0</v>
      </c>
      <c r="F74" s="479"/>
      <c r="G74" s="479"/>
      <c r="H74" s="479"/>
      <c r="I74" s="479">
        <f>PEDIDO!J100</f>
        <v>0</v>
      </c>
      <c r="J74" s="479"/>
      <c r="K74" s="83" t="str">
        <f>PEDIDO!L100</f>
        <v/>
      </c>
      <c r="L74" s="72">
        <f>PEDIDO!M100</f>
        <v>0</v>
      </c>
      <c r="M74" s="72">
        <f>PEDIDO!N100</f>
        <v>0</v>
      </c>
      <c r="N74" s="72">
        <f>PEDIDO!O100</f>
        <v>0</v>
      </c>
      <c r="O74" s="72">
        <f>PEDIDO!P100</f>
        <v>0</v>
      </c>
      <c r="P74" s="72">
        <f>PEDIDO!Q100</f>
        <v>0</v>
      </c>
      <c r="Q74" s="72">
        <f>PEDIDO!R100</f>
        <v>0</v>
      </c>
      <c r="R74" s="72">
        <f>PEDIDO!S100</f>
        <v>0</v>
      </c>
      <c r="S74" s="72">
        <f>PEDIDO!T100</f>
        <v>0</v>
      </c>
      <c r="T74" s="72">
        <f>PEDIDO!U100</f>
        <v>0</v>
      </c>
      <c r="U74" s="72">
        <f>PEDIDO!V100</f>
        <v>0</v>
      </c>
      <c r="V74" s="72">
        <f>PEDIDO!W100</f>
        <v>0</v>
      </c>
    </row>
    <row r="75" spans="1:22" ht="66" customHeight="1">
      <c r="B75" s="104"/>
      <c r="C75" s="105">
        <f>SUM(C5:C74)</f>
        <v>0</v>
      </c>
      <c r="D75" s="485" t="s">
        <v>928</v>
      </c>
      <c r="E75" s="485"/>
      <c r="F75" s="486" t="s">
        <v>929</v>
      </c>
      <c r="G75" s="486"/>
      <c r="H75" s="486"/>
      <c r="I75" s="486"/>
      <c r="J75" s="106" t="str">
        <f>IF(PEDIDO!A22=TRUE,"SI","NO")</f>
        <v>NO</v>
      </c>
      <c r="K75" s="483">
        <f>PEDIDO!N21</f>
        <v>0</v>
      </c>
      <c r="L75" s="483"/>
      <c r="M75" s="484" t="s">
        <v>930</v>
      </c>
      <c r="N75" s="484"/>
      <c r="O75" s="484"/>
      <c r="P75" s="484"/>
      <c r="Q75" s="487" t="str">
        <f>IF(PEDIDO!A26=TRUE,"SI","NO")</f>
        <v>NO</v>
      </c>
      <c r="R75" s="478"/>
      <c r="S75" s="476" t="str">
        <f>PEDIDO!Y27</f>
        <v>N/A</v>
      </c>
      <c r="T75" s="477"/>
      <c r="U75" s="477"/>
      <c r="V75" s="478"/>
    </row>
    <row r="76" spans="1:22">
      <c r="B76" s="472" t="s">
        <v>953</v>
      </c>
      <c r="C76" s="472"/>
      <c r="D76" s="474"/>
      <c r="E76" s="474"/>
      <c r="F76" s="474"/>
      <c r="G76" s="472" t="s">
        <v>954</v>
      </c>
      <c r="H76" s="472"/>
      <c r="I76" s="474"/>
      <c r="J76" s="474"/>
      <c r="K76" s="474"/>
      <c r="L76" s="472" t="s">
        <v>955</v>
      </c>
      <c r="M76" s="472"/>
      <c r="N76" s="474"/>
      <c r="O76" s="474"/>
      <c r="P76" s="475"/>
      <c r="Q76" s="472" t="s">
        <v>956</v>
      </c>
      <c r="R76" s="472"/>
      <c r="S76" s="472"/>
      <c r="T76" s="474"/>
      <c r="U76" s="474"/>
      <c r="V76" s="474"/>
    </row>
    <row r="77" spans="1:22">
      <c r="B77" s="472"/>
      <c r="C77" s="472"/>
      <c r="D77" s="474"/>
      <c r="E77" s="474"/>
      <c r="F77" s="474"/>
      <c r="G77" s="472"/>
      <c r="H77" s="472"/>
      <c r="I77" s="474"/>
      <c r="J77" s="474"/>
      <c r="K77" s="474"/>
      <c r="L77" s="472"/>
      <c r="M77" s="472"/>
      <c r="N77" s="474"/>
      <c r="O77" s="474"/>
      <c r="P77" s="475"/>
      <c r="Q77" s="472"/>
      <c r="R77" s="472"/>
      <c r="S77" s="472"/>
      <c r="T77" s="474"/>
      <c r="U77" s="474"/>
      <c r="V77" s="474"/>
    </row>
    <row r="78" spans="1:22">
      <c r="Q78" s="472" t="s">
        <v>957</v>
      </c>
      <c r="R78" s="472"/>
      <c r="S78" s="472"/>
      <c r="T78" s="474"/>
      <c r="U78" s="474"/>
      <c r="V78" s="474"/>
    </row>
    <row r="79" spans="1:22" ht="37.5">
      <c r="M79" s="107"/>
      <c r="N79" s="107"/>
      <c r="Q79" s="472"/>
      <c r="R79" s="472"/>
      <c r="S79" s="472"/>
      <c r="T79" s="474"/>
      <c r="U79" s="474"/>
      <c r="V79" s="474"/>
    </row>
    <row r="80" spans="1:22" ht="22.5" customHeight="1">
      <c r="B80" s="468" t="s">
        <v>958</v>
      </c>
      <c r="C80" s="468"/>
      <c r="D80" s="468"/>
      <c r="E80" s="468"/>
      <c r="F80" s="468"/>
      <c r="G80" s="468"/>
      <c r="H80" s="468"/>
      <c r="I80" s="468"/>
      <c r="J80" s="468"/>
      <c r="K80" s="468"/>
      <c r="M80" s="107"/>
      <c r="N80" s="107"/>
    </row>
    <row r="81" spans="2:31" ht="22.5" customHeight="1">
      <c r="B81" s="468"/>
      <c r="C81" s="468"/>
      <c r="D81" s="468"/>
      <c r="E81" s="468"/>
      <c r="F81" s="468"/>
      <c r="G81" s="468"/>
      <c r="H81" s="468"/>
      <c r="I81" s="468"/>
      <c r="J81" s="468"/>
      <c r="K81" s="468"/>
      <c r="M81" s="107"/>
      <c r="N81" s="107"/>
    </row>
    <row r="82" spans="2:31" ht="72.75" customHeight="1">
      <c r="B82" s="473" t="s">
        <v>959</v>
      </c>
      <c r="C82" s="473"/>
      <c r="D82" s="473" t="s">
        <v>960</v>
      </c>
      <c r="E82" s="473"/>
      <c r="F82" s="473"/>
      <c r="G82" s="472" t="s">
        <v>961</v>
      </c>
      <c r="H82" s="472"/>
      <c r="I82" s="472"/>
      <c r="J82" s="472" t="s">
        <v>962</v>
      </c>
      <c r="K82" s="472"/>
      <c r="L82" s="107"/>
      <c r="M82" s="108"/>
      <c r="N82" s="108"/>
    </row>
    <row r="83" spans="2:31" ht="27.75" customHeight="1">
      <c r="B83" s="469"/>
      <c r="C83" s="469"/>
      <c r="D83" s="470"/>
      <c r="E83" s="470"/>
      <c r="F83" s="470"/>
      <c r="G83" s="471"/>
      <c r="H83" s="471"/>
      <c r="I83" s="471"/>
      <c r="J83" s="471"/>
      <c r="K83" s="471"/>
      <c r="L83" s="107"/>
      <c r="M83" s="108"/>
      <c r="N83" s="108"/>
    </row>
    <row r="84" spans="2:31" ht="27.75" customHeight="1">
      <c r="B84" s="469"/>
      <c r="C84" s="469"/>
      <c r="D84" s="470"/>
      <c r="E84" s="470"/>
      <c r="F84" s="470"/>
      <c r="G84" s="471"/>
      <c r="H84" s="471"/>
      <c r="I84" s="471"/>
      <c r="J84" s="471"/>
      <c r="K84" s="471"/>
      <c r="L84" s="107"/>
      <c r="M84" s="85"/>
      <c r="N84" s="85"/>
    </row>
    <row r="85" spans="2:31" ht="27.75" customHeight="1">
      <c r="B85" s="469"/>
      <c r="C85" s="469"/>
      <c r="D85" s="470"/>
      <c r="E85" s="470"/>
      <c r="F85" s="470"/>
      <c r="G85" s="471"/>
      <c r="H85" s="471"/>
      <c r="I85" s="471"/>
      <c r="J85" s="471"/>
      <c r="K85" s="471"/>
      <c r="L85" s="107"/>
      <c r="M85" s="85"/>
      <c r="N85" s="85"/>
    </row>
    <row r="86" spans="2:31" ht="44.25" customHeight="1">
      <c r="B86" s="469"/>
      <c r="C86" s="469"/>
      <c r="D86" s="470"/>
      <c r="E86" s="470"/>
      <c r="F86" s="470"/>
      <c r="G86" s="471"/>
      <c r="H86" s="471"/>
      <c r="I86" s="471"/>
      <c r="J86" s="471"/>
      <c r="K86" s="471"/>
    </row>
    <row r="87" spans="2:31">
      <c r="B87" s="469"/>
      <c r="C87" s="469"/>
      <c r="D87" s="470"/>
      <c r="E87" s="470"/>
      <c r="F87" s="470"/>
      <c r="G87" s="471"/>
      <c r="H87" s="471"/>
      <c r="I87" s="471"/>
      <c r="J87" s="471"/>
      <c r="K87" s="471"/>
    </row>
    <row r="88" spans="2:31">
      <c r="B88" s="469"/>
      <c r="C88" s="469"/>
      <c r="D88" s="470"/>
      <c r="E88" s="470"/>
      <c r="F88" s="470"/>
      <c r="G88" s="471"/>
      <c r="H88" s="471"/>
      <c r="I88" s="471"/>
      <c r="J88" s="471"/>
      <c r="K88" s="471"/>
    </row>
    <row r="89" spans="2:31">
      <c r="B89" s="469"/>
      <c r="C89" s="469"/>
      <c r="D89" s="470"/>
      <c r="E89" s="470"/>
      <c r="F89" s="470"/>
      <c r="G89" s="471"/>
      <c r="H89" s="471"/>
      <c r="I89" s="471"/>
      <c r="J89" s="471"/>
      <c r="K89" s="471"/>
      <c r="U89" s="84"/>
      <c r="V89" s="84"/>
      <c r="W89" s="1"/>
      <c r="X89" s="1"/>
      <c r="Y89" s="1"/>
      <c r="Z89" s="85"/>
      <c r="AA89" s="85"/>
      <c r="AB89" s="85"/>
      <c r="AC89" s="85"/>
      <c r="AD89" s="85"/>
      <c r="AE89" s="85"/>
    </row>
    <row r="90" spans="2:31">
      <c r="B90" s="469"/>
      <c r="C90" s="469"/>
      <c r="D90" s="470"/>
      <c r="E90" s="470"/>
      <c r="F90" s="470"/>
      <c r="G90" s="471"/>
      <c r="H90" s="471"/>
      <c r="I90" s="471"/>
      <c r="J90" s="471"/>
      <c r="K90" s="471"/>
      <c r="U90" s="84"/>
      <c r="V90" s="84"/>
      <c r="W90" s="1"/>
      <c r="X90" s="1"/>
      <c r="Y90" s="1"/>
      <c r="Z90" s="85"/>
      <c r="AA90" s="85"/>
      <c r="AB90" s="85"/>
      <c r="AC90" s="85"/>
      <c r="AD90" s="85"/>
      <c r="AE90" s="85"/>
    </row>
    <row r="91" spans="2:31">
      <c r="B91" s="469"/>
      <c r="C91" s="469"/>
      <c r="D91" s="470"/>
      <c r="E91" s="470"/>
      <c r="F91" s="470"/>
      <c r="G91" s="471"/>
      <c r="H91" s="471"/>
      <c r="I91" s="471"/>
      <c r="J91" s="471"/>
      <c r="K91" s="471"/>
      <c r="U91" s="84"/>
      <c r="V91" s="84"/>
      <c r="W91" s="1"/>
      <c r="X91" s="1"/>
      <c r="Y91" s="1"/>
      <c r="Z91" s="85"/>
      <c r="AA91" s="85"/>
      <c r="AB91" s="85"/>
      <c r="AC91" s="85"/>
      <c r="AD91" s="85"/>
      <c r="AE91" s="85"/>
    </row>
    <row r="92" spans="2:31">
      <c r="B92" s="469"/>
      <c r="C92" s="469"/>
      <c r="D92" s="470"/>
      <c r="E92" s="470"/>
      <c r="F92" s="470"/>
      <c r="G92" s="471"/>
      <c r="H92" s="471"/>
      <c r="I92" s="471"/>
      <c r="J92" s="471"/>
      <c r="K92" s="471"/>
      <c r="U92" s="84"/>
      <c r="V92" s="84"/>
      <c r="W92" s="1"/>
      <c r="X92" s="1"/>
      <c r="Y92" s="1"/>
      <c r="Z92" s="85"/>
      <c r="AA92" s="85"/>
      <c r="AB92" s="85"/>
      <c r="AC92" s="85"/>
      <c r="AD92" s="85"/>
      <c r="AE92" s="85"/>
    </row>
    <row r="93" spans="2:31">
      <c r="B93" s="469"/>
      <c r="C93" s="469"/>
      <c r="D93" s="470"/>
      <c r="E93" s="470"/>
      <c r="F93" s="470"/>
      <c r="G93" s="471"/>
      <c r="H93" s="471"/>
      <c r="I93" s="471"/>
      <c r="J93" s="471"/>
      <c r="K93" s="471"/>
      <c r="U93" s="84"/>
      <c r="V93" s="84"/>
      <c r="W93" s="1"/>
      <c r="X93" s="1"/>
      <c r="Y93" s="1"/>
      <c r="Z93" s="85"/>
      <c r="AA93" s="85"/>
      <c r="AB93" s="85"/>
      <c r="AC93" s="85"/>
      <c r="AD93" s="85"/>
      <c r="AE93" s="85"/>
    </row>
    <row r="94" spans="2:31">
      <c r="B94" s="469"/>
      <c r="C94" s="469"/>
      <c r="D94" s="470"/>
      <c r="E94" s="470"/>
      <c r="F94" s="470"/>
      <c r="G94" s="471"/>
      <c r="H94" s="471"/>
      <c r="I94" s="471"/>
      <c r="J94" s="471"/>
      <c r="K94" s="471"/>
      <c r="U94" s="84"/>
      <c r="V94" s="84"/>
      <c r="W94" s="1"/>
      <c r="X94" s="1"/>
      <c r="Y94" s="1"/>
      <c r="Z94" s="85"/>
      <c r="AA94" s="85"/>
      <c r="AB94" s="85"/>
      <c r="AC94" s="85"/>
      <c r="AD94" s="85"/>
      <c r="AE94" s="85"/>
    </row>
    <row r="95" spans="2:31">
      <c r="B95" s="469"/>
      <c r="C95" s="469"/>
      <c r="D95" s="470"/>
      <c r="E95" s="470"/>
      <c r="F95" s="470"/>
      <c r="G95" s="471"/>
      <c r="H95" s="471"/>
      <c r="I95" s="471"/>
      <c r="J95" s="471"/>
      <c r="K95" s="471"/>
      <c r="U95" s="84"/>
      <c r="V95" s="84"/>
      <c r="W95" s="1"/>
      <c r="X95" s="1"/>
      <c r="Y95" s="1"/>
      <c r="Z95" s="85"/>
      <c r="AA95" s="85"/>
      <c r="AB95" s="85"/>
      <c r="AC95" s="85"/>
      <c r="AD95" s="85"/>
      <c r="AE95" s="85"/>
    </row>
    <row r="96" spans="2:31">
      <c r="B96" s="469"/>
      <c r="C96" s="469"/>
      <c r="D96" s="470"/>
      <c r="E96" s="470"/>
      <c r="F96" s="470"/>
      <c r="G96" s="471"/>
      <c r="H96" s="471"/>
      <c r="I96" s="471"/>
      <c r="J96" s="471"/>
      <c r="K96" s="471"/>
      <c r="U96" s="84"/>
      <c r="V96" s="84"/>
      <c r="W96" s="1"/>
      <c r="X96" s="1"/>
      <c r="Y96" s="1"/>
      <c r="Z96" s="85"/>
      <c r="AA96" s="85"/>
      <c r="AB96" s="85"/>
      <c r="AC96" s="85"/>
      <c r="AD96" s="85"/>
      <c r="AE96" s="85"/>
    </row>
    <row r="97" spans="21:31">
      <c r="U97" s="84"/>
      <c r="V97" s="84"/>
      <c r="W97" s="1"/>
      <c r="X97" s="1"/>
      <c r="Y97" s="1"/>
      <c r="Z97" s="85"/>
      <c r="AA97" s="85"/>
      <c r="AB97" s="85"/>
      <c r="AC97" s="85"/>
      <c r="AD97" s="85"/>
      <c r="AE97" s="85"/>
    </row>
    <row r="98" spans="21:31">
      <c r="U98" s="84"/>
      <c r="V98" s="84"/>
      <c r="W98" s="1"/>
      <c r="X98" s="1"/>
      <c r="Y98" s="1"/>
      <c r="Z98" s="85"/>
      <c r="AA98" s="85"/>
      <c r="AB98" s="85"/>
      <c r="AC98" s="85"/>
      <c r="AD98" s="85"/>
      <c r="AE98" s="85"/>
    </row>
    <row r="99" spans="21:31">
      <c r="U99" s="84"/>
      <c r="V99" s="84"/>
      <c r="W99" s="1"/>
      <c r="X99" s="1"/>
      <c r="Y99" s="1"/>
      <c r="Z99" s="85"/>
      <c r="AA99" s="85"/>
      <c r="AB99" s="85"/>
      <c r="AC99" s="85"/>
      <c r="AD99" s="85"/>
      <c r="AE99" s="85"/>
    </row>
    <row r="100" spans="21:31">
      <c r="U100" s="84"/>
      <c r="V100" s="84"/>
      <c r="W100" s="1"/>
      <c r="X100" s="1"/>
      <c r="Y100" s="1"/>
      <c r="Z100" s="85"/>
      <c r="AA100" s="85"/>
      <c r="AB100" s="85"/>
      <c r="AC100" s="85"/>
      <c r="AD100" s="85"/>
      <c r="AE100" s="85"/>
    </row>
    <row r="101" spans="21:31">
      <c r="U101" s="84"/>
      <c r="V101" s="84"/>
      <c r="W101" s="1"/>
      <c r="X101" s="1"/>
      <c r="Y101" s="1"/>
      <c r="Z101" s="85"/>
      <c r="AA101" s="85"/>
      <c r="AB101" s="85"/>
      <c r="AC101" s="85"/>
      <c r="AD101" s="85"/>
      <c r="AE101" s="85"/>
    </row>
    <row r="102" spans="21:31">
      <c r="U102" s="84"/>
      <c r="V102" s="84"/>
      <c r="W102" s="1"/>
      <c r="X102" s="1"/>
      <c r="Y102" s="1"/>
      <c r="Z102" s="85"/>
      <c r="AA102" s="85"/>
      <c r="AB102" s="85"/>
      <c r="AC102" s="85"/>
      <c r="AD102" s="85"/>
      <c r="AE102" s="85"/>
    </row>
  </sheetData>
  <sheetProtection sheet="1" formatRows="0"/>
  <protectedRanges>
    <protectedRange sqref="A75:XFD181" name="Rango1"/>
  </protectedRanges>
  <dataConsolidate/>
  <mergeCells count="202">
    <mergeCell ref="R1:V2"/>
    <mergeCell ref="P3:Q3"/>
    <mergeCell ref="R3:V3"/>
    <mergeCell ref="E6:H6"/>
    <mergeCell ref="I6:J6"/>
    <mergeCell ref="B1:D1"/>
    <mergeCell ref="E1:K3"/>
    <mergeCell ref="N1:O1"/>
    <mergeCell ref="B2:D3"/>
    <mergeCell ref="L2:L3"/>
    <mergeCell ref="M2:M3"/>
    <mergeCell ref="N2:O3"/>
    <mergeCell ref="E4:H4"/>
    <mergeCell ref="I4:J4"/>
    <mergeCell ref="E5:H5"/>
    <mergeCell ref="I5:J5"/>
    <mergeCell ref="P1:Q2"/>
    <mergeCell ref="E12:H12"/>
    <mergeCell ref="I12:J12"/>
    <mergeCell ref="E7:H7"/>
    <mergeCell ref="I7:J7"/>
    <mergeCell ref="E8:H8"/>
    <mergeCell ref="I8:J8"/>
    <mergeCell ref="E9:H9"/>
    <mergeCell ref="I9:J9"/>
    <mergeCell ref="E16:H16"/>
    <mergeCell ref="I16:J16"/>
    <mergeCell ref="E10:H10"/>
    <mergeCell ref="I10:J10"/>
    <mergeCell ref="E11:H11"/>
    <mergeCell ref="I11:J11"/>
    <mergeCell ref="E17:H17"/>
    <mergeCell ref="I17:J17"/>
    <mergeCell ref="E18:H18"/>
    <mergeCell ref="I18:J18"/>
    <mergeCell ref="E13:H13"/>
    <mergeCell ref="I13:J13"/>
    <mergeCell ref="E14:H14"/>
    <mergeCell ref="I14:J14"/>
    <mergeCell ref="E15:H15"/>
    <mergeCell ref="I15:J15"/>
    <mergeCell ref="E22:H22"/>
    <mergeCell ref="I22:J22"/>
    <mergeCell ref="E23:H23"/>
    <mergeCell ref="I23:J23"/>
    <mergeCell ref="E24:H24"/>
    <mergeCell ref="I24:J24"/>
    <mergeCell ref="E19:H19"/>
    <mergeCell ref="I19:J19"/>
    <mergeCell ref="E20:H20"/>
    <mergeCell ref="I20:J20"/>
    <mergeCell ref="E21:H21"/>
    <mergeCell ref="I21:J21"/>
    <mergeCell ref="E28:H28"/>
    <mergeCell ref="I28:J28"/>
    <mergeCell ref="E29:H29"/>
    <mergeCell ref="I29:J29"/>
    <mergeCell ref="E30:H30"/>
    <mergeCell ref="I30:J30"/>
    <mergeCell ref="E25:H25"/>
    <mergeCell ref="I25:J25"/>
    <mergeCell ref="E26:H26"/>
    <mergeCell ref="I26:J26"/>
    <mergeCell ref="E27:H27"/>
    <mergeCell ref="I27:J27"/>
    <mergeCell ref="E34:H34"/>
    <mergeCell ref="I34:J34"/>
    <mergeCell ref="E35:H35"/>
    <mergeCell ref="I35:J35"/>
    <mergeCell ref="E36:H36"/>
    <mergeCell ref="I36:J36"/>
    <mergeCell ref="E31:H31"/>
    <mergeCell ref="I31:J31"/>
    <mergeCell ref="E32:H32"/>
    <mergeCell ref="I32:J32"/>
    <mergeCell ref="E33:H33"/>
    <mergeCell ref="I33:J33"/>
    <mergeCell ref="E40:H40"/>
    <mergeCell ref="I40:J40"/>
    <mergeCell ref="E41:H41"/>
    <mergeCell ref="I41:J41"/>
    <mergeCell ref="E42:H42"/>
    <mergeCell ref="I42:J42"/>
    <mergeCell ref="E37:H37"/>
    <mergeCell ref="I37:J37"/>
    <mergeCell ref="E38:H38"/>
    <mergeCell ref="I38:J38"/>
    <mergeCell ref="E39:H39"/>
    <mergeCell ref="I39:J39"/>
    <mergeCell ref="E46:H46"/>
    <mergeCell ref="I46:J46"/>
    <mergeCell ref="E47:H47"/>
    <mergeCell ref="I47:J47"/>
    <mergeCell ref="E48:H48"/>
    <mergeCell ref="I48:J48"/>
    <mergeCell ref="E43:H43"/>
    <mergeCell ref="I43:J43"/>
    <mergeCell ref="E44:H44"/>
    <mergeCell ref="I44:J44"/>
    <mergeCell ref="E45:H45"/>
    <mergeCell ref="I45:J45"/>
    <mergeCell ref="E52:H52"/>
    <mergeCell ref="I52:J52"/>
    <mergeCell ref="E53:H53"/>
    <mergeCell ref="I53:J53"/>
    <mergeCell ref="E54:H54"/>
    <mergeCell ref="I54:J54"/>
    <mergeCell ref="E49:H49"/>
    <mergeCell ref="I49:J49"/>
    <mergeCell ref="E50:H50"/>
    <mergeCell ref="I50:J50"/>
    <mergeCell ref="E51:H51"/>
    <mergeCell ref="I51:J51"/>
    <mergeCell ref="E58:H58"/>
    <mergeCell ref="I58:J58"/>
    <mergeCell ref="E59:H59"/>
    <mergeCell ref="I59:J59"/>
    <mergeCell ref="E60:H60"/>
    <mergeCell ref="I60:J60"/>
    <mergeCell ref="E55:H55"/>
    <mergeCell ref="I55:J55"/>
    <mergeCell ref="E56:H56"/>
    <mergeCell ref="I56:J56"/>
    <mergeCell ref="E57:H57"/>
    <mergeCell ref="I57:J57"/>
    <mergeCell ref="E64:H64"/>
    <mergeCell ref="I64:J64"/>
    <mergeCell ref="E65:H65"/>
    <mergeCell ref="I65:J65"/>
    <mergeCell ref="E66:H66"/>
    <mergeCell ref="I66:J66"/>
    <mergeCell ref="E61:H61"/>
    <mergeCell ref="I61:J61"/>
    <mergeCell ref="E62:H62"/>
    <mergeCell ref="I62:J62"/>
    <mergeCell ref="E63:H63"/>
    <mergeCell ref="I63:J63"/>
    <mergeCell ref="S75:V75"/>
    <mergeCell ref="E70:H70"/>
    <mergeCell ref="I70:J70"/>
    <mergeCell ref="E71:H71"/>
    <mergeCell ref="I71:J71"/>
    <mergeCell ref="E72:H72"/>
    <mergeCell ref="I72:J72"/>
    <mergeCell ref="E67:H67"/>
    <mergeCell ref="I67:J67"/>
    <mergeCell ref="E68:H68"/>
    <mergeCell ref="I68:J68"/>
    <mergeCell ref="E69:H69"/>
    <mergeCell ref="I69:J69"/>
    <mergeCell ref="K75:L75"/>
    <mergeCell ref="M75:P75"/>
    <mergeCell ref="E73:H73"/>
    <mergeCell ref="I73:J73"/>
    <mergeCell ref="E74:H74"/>
    <mergeCell ref="I74:J74"/>
    <mergeCell ref="D75:E75"/>
    <mergeCell ref="F75:I75"/>
    <mergeCell ref="Q75:R75"/>
    <mergeCell ref="B76:C77"/>
    <mergeCell ref="D76:F77"/>
    <mergeCell ref="G76:H77"/>
    <mergeCell ref="I76:K77"/>
    <mergeCell ref="L76:M77"/>
    <mergeCell ref="N76:P77"/>
    <mergeCell ref="Q76:S77"/>
    <mergeCell ref="T76:V77"/>
    <mergeCell ref="Q78:S79"/>
    <mergeCell ref="T78:V79"/>
    <mergeCell ref="J87:K88"/>
    <mergeCell ref="J89:K90"/>
    <mergeCell ref="J91:K92"/>
    <mergeCell ref="J93:K94"/>
    <mergeCell ref="J95:K96"/>
    <mergeCell ref="B82:C82"/>
    <mergeCell ref="D82:F82"/>
    <mergeCell ref="G82:I82"/>
    <mergeCell ref="B87:C88"/>
    <mergeCell ref="D87:F88"/>
    <mergeCell ref="B89:C90"/>
    <mergeCell ref="B91:C92"/>
    <mergeCell ref="B93:C94"/>
    <mergeCell ref="B95:C96"/>
    <mergeCell ref="D89:F90"/>
    <mergeCell ref="D91:F92"/>
    <mergeCell ref="D93:F94"/>
    <mergeCell ref="D95:F96"/>
    <mergeCell ref="G87:I88"/>
    <mergeCell ref="G89:I90"/>
    <mergeCell ref="G91:I92"/>
    <mergeCell ref="G93:I94"/>
    <mergeCell ref="G95:I96"/>
    <mergeCell ref="B80:K81"/>
    <mergeCell ref="B85:C86"/>
    <mergeCell ref="D85:F86"/>
    <mergeCell ref="G85:I86"/>
    <mergeCell ref="J85:K86"/>
    <mergeCell ref="B83:C84"/>
    <mergeCell ref="D83:F84"/>
    <mergeCell ref="G83:I84"/>
    <mergeCell ref="J83:K84"/>
    <mergeCell ref="J82:K82"/>
  </mergeCells>
  <conditionalFormatting sqref="B5:B19">
    <cfRule type="containsText" dxfId="4" priority="6" operator="containsText" text="X">
      <formula>NOT(ISERROR(SEARCH("X",B5)))</formula>
    </cfRule>
  </conditionalFormatting>
  <conditionalFormatting sqref="B21:B36">
    <cfRule type="containsText" dxfId="3" priority="4" operator="containsText" text="X">
      <formula>NOT(ISERROR(SEARCH("X",B21)))</formula>
    </cfRule>
  </conditionalFormatting>
  <conditionalFormatting sqref="B38:B52">
    <cfRule type="containsText" dxfId="2" priority="3" operator="containsText" text="X">
      <formula>NOT(ISERROR(SEARCH("X",B38)))</formula>
    </cfRule>
  </conditionalFormatting>
  <conditionalFormatting sqref="B54:B68">
    <cfRule type="containsText" dxfId="1" priority="2" operator="containsText" text="X">
      <formula>NOT(ISERROR(SEARCH("X",B54)))</formula>
    </cfRule>
  </conditionalFormatting>
  <conditionalFormatting sqref="B70:B74">
    <cfRule type="containsText" dxfId="0" priority="1" operator="containsText" text="X">
      <formula>NOT(ISERROR(SEARCH("X",B70)))</formula>
    </cfRule>
  </conditionalFormatting>
  <dataValidations count="3">
    <dataValidation type="textLength" operator="equal" allowBlank="1" showInputMessage="1" showErrorMessage="1" sqref="B21:B36 B38:B52 B5:B19 B54:B68" xr:uid="{00000000-0002-0000-0400-000000000000}">
      <formula1>1</formula1>
    </dataValidation>
    <dataValidation type="list" allowBlank="1" showInputMessage="1" showErrorMessage="1" sqref="I36:J36" xr:uid="{00000000-0002-0000-0400-000001000000}">
      <formula1>INDIRECT($D$48&amp;"_"&amp;$E$48)</formula1>
    </dataValidation>
    <dataValidation type="list" allowBlank="1" showInputMessage="1" showErrorMessage="1" sqref="E36:H36" xr:uid="{00000000-0002-0000-0400-000002000000}">
      <formula1>INDIRECT($D$48)</formula1>
    </dataValidation>
  </dataValidations>
  <pageMargins left="0.7" right="0.7" top="0.75" bottom="0.75" header="0.3" footer="0.3"/>
  <pageSetup paperSize="9" scale="2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3000000}">
          <x14:formula1>
            <xm:f>'C:\Users\Admin\Downloads\[formatopedido(ACTUALIZADO) (8).xlsx]Hoja4'!#REF!</xm:f>
          </x14:formula1>
          <xm:sqref>D36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B1B9-13F9-403A-9231-05404C08EA48}">
  <sheetPr codeName="Hoja7"/>
  <dimension ref="A1:H536"/>
  <sheetViews>
    <sheetView topLeftCell="A414" workbookViewId="0">
      <selection activeCell="C432" sqref="C432"/>
    </sheetView>
  </sheetViews>
  <sheetFormatPr baseColWidth="10" defaultRowHeight="12.75"/>
  <cols>
    <col min="1" max="1" width="35" bestFit="1" customWidth="1"/>
    <col min="2" max="2" width="61.7109375" bestFit="1" customWidth="1"/>
    <col min="3" max="3" width="34.42578125" bestFit="1" customWidth="1"/>
    <col min="4" max="4" width="76.5703125" bestFit="1" customWidth="1"/>
    <col min="5" max="6" width="14.140625" bestFit="1" customWidth="1"/>
    <col min="7" max="7" width="12.140625" bestFit="1" customWidth="1"/>
  </cols>
  <sheetData>
    <row r="1" spans="1:8">
      <c r="A1" s="521" t="s">
        <v>1403</v>
      </c>
      <c r="B1" s="521"/>
      <c r="C1" s="521"/>
      <c r="D1" s="521"/>
      <c r="E1" s="521"/>
      <c r="F1" s="521"/>
    </row>
    <row r="2" spans="1:8">
      <c r="A2" s="131" t="s">
        <v>1402</v>
      </c>
      <c r="B2" s="131" t="s">
        <v>1424</v>
      </c>
      <c r="C2" s="131" t="s">
        <v>1405</v>
      </c>
      <c r="D2" s="131" t="s">
        <v>1404</v>
      </c>
      <c r="E2" s="131" t="s">
        <v>959</v>
      </c>
      <c r="F2" s="131" t="s">
        <v>23</v>
      </c>
    </row>
    <row r="3" spans="1:8">
      <c r="A3" t="s">
        <v>72</v>
      </c>
      <c r="B3" s="133" t="s">
        <v>1131</v>
      </c>
      <c r="C3" t="s">
        <v>30</v>
      </c>
      <c r="D3" t="str">
        <f t="shared" ref="D3:D66" si="0">CONCATENATE(A3,"_",B3,"_",C3)</f>
        <v>BATA_EJECUTIVA_NUEVO_MODELO_BLANCO</v>
      </c>
      <c r="E3" t="s">
        <v>1132</v>
      </c>
      <c r="F3" t="s">
        <v>1133</v>
      </c>
      <c r="G3" t="str">
        <f t="shared" ref="G3:G66" si="1">MID(E3,3,7)</f>
        <v>1595BLA</v>
      </c>
      <c r="H3" t="s">
        <v>1717</v>
      </c>
    </row>
    <row r="4" spans="1:8">
      <c r="A4" t="s">
        <v>72</v>
      </c>
      <c r="B4" s="133" t="s">
        <v>1669</v>
      </c>
      <c r="C4" t="s">
        <v>31</v>
      </c>
      <c r="D4" t="str">
        <f t="shared" si="0"/>
        <v>BATA_MANGA_LARGA_OPERATIVA_MARINO</v>
      </c>
      <c r="E4" t="s">
        <v>173</v>
      </c>
      <c r="F4" t="s">
        <v>255</v>
      </c>
      <c r="G4" t="str">
        <f t="shared" si="1"/>
        <v>0007MAR</v>
      </c>
      <c r="H4" t="s">
        <v>1717</v>
      </c>
    </row>
    <row r="5" spans="1:8">
      <c r="A5" t="s">
        <v>29</v>
      </c>
      <c r="B5" s="133" t="s">
        <v>1317</v>
      </c>
      <c r="C5" t="s">
        <v>48</v>
      </c>
      <c r="D5" t="str">
        <f t="shared" si="0"/>
        <v>CAMISA_CUADROS_CHESS_MANGA_LARGA_CIELO</v>
      </c>
      <c r="E5" t="s">
        <v>1318</v>
      </c>
      <c r="F5" t="s">
        <v>1323</v>
      </c>
      <c r="G5" t="str">
        <f t="shared" si="1"/>
        <v>1966CIE</v>
      </c>
      <c r="H5" t="s">
        <v>1717</v>
      </c>
    </row>
    <row r="6" spans="1:8">
      <c r="A6" t="s">
        <v>29</v>
      </c>
      <c r="B6" s="133" t="s">
        <v>1317</v>
      </c>
      <c r="C6" t="s">
        <v>31</v>
      </c>
      <c r="D6" t="str">
        <f t="shared" si="0"/>
        <v>CAMISA_CUADROS_CHESS_MANGA_LARGA_MARINO</v>
      </c>
      <c r="E6" t="s">
        <v>1319</v>
      </c>
      <c r="F6" t="s">
        <v>1321</v>
      </c>
      <c r="G6" t="str">
        <f t="shared" si="1"/>
        <v>1966MAR</v>
      </c>
      <c r="H6" t="s">
        <v>1717</v>
      </c>
    </row>
    <row r="7" spans="1:8">
      <c r="A7" t="s">
        <v>29</v>
      </c>
      <c r="B7" s="133" t="s">
        <v>1317</v>
      </c>
      <c r="C7" t="s">
        <v>34</v>
      </c>
      <c r="D7" t="str">
        <f t="shared" si="0"/>
        <v>CAMISA_CUADROS_CHESS_MANGA_LARGA_NEGRO</v>
      </c>
      <c r="E7" t="s">
        <v>1320</v>
      </c>
      <c r="F7" t="s">
        <v>1322</v>
      </c>
      <c r="G7" t="str">
        <f t="shared" si="1"/>
        <v>1966NEG</v>
      </c>
      <c r="H7" t="s">
        <v>1717</v>
      </c>
    </row>
    <row r="8" spans="1:8">
      <c r="A8" t="s">
        <v>29</v>
      </c>
      <c r="B8" s="133" t="s">
        <v>1317</v>
      </c>
      <c r="C8" t="s">
        <v>1751</v>
      </c>
      <c r="D8" t="str">
        <f t="shared" si="0"/>
        <v>CAMISA_CUADROS_CHESS_MANGA_LARGA_VERDE_OLIVO</v>
      </c>
      <c r="E8" t="s">
        <v>1752</v>
      </c>
      <c r="F8" t="s">
        <v>1753</v>
      </c>
      <c r="G8" t="str">
        <f t="shared" si="1"/>
        <v>1966OLI</v>
      </c>
      <c r="H8" t="s">
        <v>1717</v>
      </c>
    </row>
    <row r="9" spans="1:8">
      <c r="A9" t="s">
        <v>29</v>
      </c>
      <c r="B9" s="133" t="s">
        <v>132</v>
      </c>
      <c r="C9" t="s">
        <v>80</v>
      </c>
      <c r="D9" t="str">
        <f t="shared" si="0"/>
        <v>CAMISA_MANGA_LARGA_CUADROS_THAI_NAVY</v>
      </c>
      <c r="E9" t="s">
        <v>144</v>
      </c>
      <c r="F9" t="s">
        <v>260</v>
      </c>
      <c r="G9" t="str">
        <f t="shared" si="1"/>
        <v>0481NAV</v>
      </c>
      <c r="H9" t="s">
        <v>1717</v>
      </c>
    </row>
    <row r="10" spans="1:8">
      <c r="A10" t="s">
        <v>29</v>
      </c>
      <c r="B10" s="133" t="s">
        <v>1120</v>
      </c>
      <c r="C10" t="s">
        <v>28</v>
      </c>
      <c r="D10" t="str">
        <f t="shared" si="0"/>
        <v>CAMISA_MANGA_LARGA_MEZCLILLA_4_OZ_NUEVO_MODELO_AZUL</v>
      </c>
      <c r="E10" t="s">
        <v>1118</v>
      </c>
      <c r="F10" t="s">
        <v>1119</v>
      </c>
      <c r="G10" t="str">
        <f t="shared" si="1"/>
        <v>1625AZU</v>
      </c>
      <c r="H10" t="s">
        <v>1717</v>
      </c>
    </row>
    <row r="11" spans="1:8">
      <c r="A11" t="s">
        <v>29</v>
      </c>
      <c r="B11" s="133" t="s">
        <v>1594</v>
      </c>
      <c r="C11" t="s">
        <v>28</v>
      </c>
      <c r="D11" t="str">
        <f t="shared" si="0"/>
        <v>CAMISA_MEZCLILLA_7.5_OZ_CON_REFLEJANTE_DUAL_AZUL</v>
      </c>
      <c r="E11" t="s">
        <v>1595</v>
      </c>
      <c r="F11" t="s">
        <v>1596</v>
      </c>
      <c r="G11" t="str">
        <f t="shared" si="1"/>
        <v>2388AZU</v>
      </c>
      <c r="H11" t="s">
        <v>1717</v>
      </c>
    </row>
    <row r="12" spans="1:8">
      <c r="A12" t="s">
        <v>29</v>
      </c>
      <c r="B12" s="133" t="s">
        <v>130</v>
      </c>
      <c r="C12" t="s">
        <v>48</v>
      </c>
      <c r="D12" t="str">
        <f t="shared" si="0"/>
        <v>CAMISA_MANGA_LARGA_MIL_RAYAS_GRUESAS_CIELO</v>
      </c>
      <c r="E12" t="s">
        <v>140</v>
      </c>
      <c r="F12" t="s">
        <v>256</v>
      </c>
      <c r="G12" t="str">
        <f t="shared" si="1"/>
        <v>0077CIE</v>
      </c>
      <c r="H12" t="s">
        <v>1717</v>
      </c>
    </row>
    <row r="13" spans="1:8">
      <c r="A13" t="s">
        <v>29</v>
      </c>
      <c r="B13" s="133" t="s">
        <v>131</v>
      </c>
      <c r="C13" t="s">
        <v>30</v>
      </c>
      <c r="D13" t="str">
        <f t="shared" si="0"/>
        <v>CAMISA_MANGA_LARGA_OXFORD_THAI_BLANCO</v>
      </c>
      <c r="E13" t="s">
        <v>141</v>
      </c>
      <c r="F13" t="s">
        <v>257</v>
      </c>
      <c r="G13" t="str">
        <f t="shared" si="1"/>
        <v>0082BLA</v>
      </c>
      <c r="H13" t="s">
        <v>1717</v>
      </c>
    </row>
    <row r="14" spans="1:8">
      <c r="A14" t="s">
        <v>29</v>
      </c>
      <c r="B14" s="133" t="s">
        <v>131</v>
      </c>
      <c r="C14" t="s">
        <v>75</v>
      </c>
      <c r="D14" t="str">
        <f t="shared" si="0"/>
        <v>CAMISA_MANGA_LARGA_OXFORD_THAI_BLUE</v>
      </c>
      <c r="E14" t="s">
        <v>142</v>
      </c>
      <c r="F14" t="s">
        <v>259</v>
      </c>
      <c r="G14" t="str">
        <f t="shared" si="1"/>
        <v>0082BLU</v>
      </c>
      <c r="H14" t="s">
        <v>1717</v>
      </c>
    </row>
    <row r="15" spans="1:8">
      <c r="A15" t="s">
        <v>29</v>
      </c>
      <c r="B15" s="133" t="s">
        <v>131</v>
      </c>
      <c r="C15" t="s">
        <v>39</v>
      </c>
      <c r="D15" t="str">
        <f t="shared" si="0"/>
        <v>CAMISA_MANGA_LARGA_OXFORD_THAI_GRIS</v>
      </c>
      <c r="E15" t="s">
        <v>143</v>
      </c>
      <c r="F15" t="s">
        <v>258</v>
      </c>
      <c r="G15" t="str">
        <f t="shared" si="1"/>
        <v>0082GRI</v>
      </c>
      <c r="H15" t="s">
        <v>1717</v>
      </c>
    </row>
    <row r="16" spans="1:8">
      <c r="A16" t="s">
        <v>29</v>
      </c>
      <c r="B16" s="133" t="s">
        <v>131</v>
      </c>
      <c r="C16" t="s">
        <v>54</v>
      </c>
      <c r="D16" t="str">
        <f t="shared" si="0"/>
        <v>CAMISA_MANGA_LARGA_OXFORD_THAI_TURQUESA</v>
      </c>
      <c r="E16" t="s">
        <v>1749</v>
      </c>
      <c r="F16" t="s">
        <v>1750</v>
      </c>
      <c r="G16" t="str">
        <f t="shared" si="1"/>
        <v>0082TUR</v>
      </c>
      <c r="H16" t="s">
        <v>1717</v>
      </c>
    </row>
    <row r="17" spans="1:8">
      <c r="A17" t="s">
        <v>29</v>
      </c>
      <c r="B17" s="133" t="s">
        <v>131</v>
      </c>
      <c r="C17" t="s">
        <v>379</v>
      </c>
      <c r="D17" t="str">
        <f t="shared" si="0"/>
        <v>CAMISA_MANGA_LARGA_OXFORD_THAI_VERDE</v>
      </c>
      <c r="E17" t="s">
        <v>1305</v>
      </c>
      <c r="F17" t="s">
        <v>1306</v>
      </c>
      <c r="G17" t="str">
        <f t="shared" si="1"/>
        <v>0082VER</v>
      </c>
      <c r="H17" t="s">
        <v>1717</v>
      </c>
    </row>
    <row r="18" spans="1:8">
      <c r="A18" t="s">
        <v>29</v>
      </c>
      <c r="B18" s="133" t="s">
        <v>537</v>
      </c>
      <c r="C18" t="s">
        <v>28</v>
      </c>
      <c r="D18" t="str">
        <f t="shared" si="0"/>
        <v>CAMISA_MANGA_LARGA_RAYAS_THAI_PREMIUM_AZUL</v>
      </c>
      <c r="E18" t="s">
        <v>538</v>
      </c>
      <c r="F18" t="s">
        <v>539</v>
      </c>
      <c r="G18" t="str">
        <f t="shared" si="1"/>
        <v>0969AZU</v>
      </c>
      <c r="H18" t="s">
        <v>1717</v>
      </c>
    </row>
    <row r="19" spans="1:8">
      <c r="A19" t="s">
        <v>29</v>
      </c>
      <c r="B19" s="133" t="s">
        <v>537</v>
      </c>
      <c r="C19" t="s">
        <v>48</v>
      </c>
      <c r="D19" t="str">
        <f t="shared" si="0"/>
        <v>CAMISA_MANGA_LARGA_RAYAS_THAI_PREMIUM_CIELO</v>
      </c>
      <c r="E19" t="s">
        <v>1033</v>
      </c>
      <c r="F19" t="s">
        <v>1035</v>
      </c>
      <c r="G19" t="str">
        <f t="shared" si="1"/>
        <v>0969CIE</v>
      </c>
      <c r="H19" t="s">
        <v>1717</v>
      </c>
    </row>
    <row r="20" spans="1:8">
      <c r="A20" t="s">
        <v>29</v>
      </c>
      <c r="B20" s="133" t="s">
        <v>537</v>
      </c>
      <c r="C20" t="s">
        <v>39</v>
      </c>
      <c r="D20" t="str">
        <f t="shared" si="0"/>
        <v>CAMISA_MANGA_LARGA_RAYAS_THAI_PREMIUM_GRIS</v>
      </c>
      <c r="E20" t="s">
        <v>1307</v>
      </c>
      <c r="F20" t="s">
        <v>1308</v>
      </c>
      <c r="G20" t="str">
        <f t="shared" si="1"/>
        <v>0969GRI</v>
      </c>
      <c r="H20" t="s">
        <v>1717</v>
      </c>
    </row>
    <row r="21" spans="1:8">
      <c r="A21" t="s">
        <v>29</v>
      </c>
      <c r="B21" s="133" t="s">
        <v>537</v>
      </c>
      <c r="C21" t="s">
        <v>53</v>
      </c>
      <c r="D21" t="str">
        <f t="shared" si="0"/>
        <v>CAMISA_MANGA_LARGA_RAYAS_THAI_PREMIUM_VINO</v>
      </c>
      <c r="E21" t="s">
        <v>1034</v>
      </c>
      <c r="F21" t="s">
        <v>1036</v>
      </c>
      <c r="G21" t="str">
        <f t="shared" si="1"/>
        <v>0969VIN</v>
      </c>
      <c r="H21" t="s">
        <v>1717</v>
      </c>
    </row>
    <row r="22" spans="1:8">
      <c r="A22" t="s">
        <v>29</v>
      </c>
      <c r="B22" s="133" t="s">
        <v>1300</v>
      </c>
      <c r="C22" t="s">
        <v>28</v>
      </c>
      <c r="D22" t="str">
        <f t="shared" si="0"/>
        <v>CAMISA_MEZCLILLA_12_ONZAS_TONO_INDUSTRIAL_AZUL</v>
      </c>
      <c r="E22" t="s">
        <v>1302</v>
      </c>
      <c r="F22" t="s">
        <v>1304</v>
      </c>
      <c r="G22" t="str">
        <f t="shared" si="1"/>
        <v>1978AZU</v>
      </c>
      <c r="H22" t="s">
        <v>1717</v>
      </c>
    </row>
    <row r="23" spans="1:8">
      <c r="A23" t="s">
        <v>29</v>
      </c>
      <c r="B23" s="133" t="s">
        <v>1299</v>
      </c>
      <c r="C23" t="s">
        <v>28</v>
      </c>
      <c r="D23" t="str">
        <f t="shared" si="0"/>
        <v>CAMISA_MEZCLILLA_7.5_ONZAS_TONO_INDUSTRIAL_AZUL</v>
      </c>
      <c r="E23" t="s">
        <v>1301</v>
      </c>
      <c r="F23" t="s">
        <v>1303</v>
      </c>
      <c r="G23" t="str">
        <f t="shared" si="1"/>
        <v>1977AZU</v>
      </c>
      <c r="H23" t="s">
        <v>1717</v>
      </c>
    </row>
    <row r="24" spans="1:8">
      <c r="A24" t="s">
        <v>29</v>
      </c>
      <c r="B24" s="133" t="s">
        <v>1429</v>
      </c>
      <c r="C24" t="s">
        <v>48</v>
      </c>
      <c r="D24" t="str">
        <f t="shared" si="0"/>
        <v>CAMISA_OXFORD_THAI_MANGA_DOBLE_FUNCION_CIELO</v>
      </c>
      <c r="E24" t="s">
        <v>1425</v>
      </c>
      <c r="F24" t="s">
        <v>1426</v>
      </c>
      <c r="G24" t="str">
        <f t="shared" si="1"/>
        <v>2125CIE</v>
      </c>
      <c r="H24" t="s">
        <v>1717</v>
      </c>
    </row>
    <row r="25" spans="1:8">
      <c r="A25" t="s">
        <v>29</v>
      </c>
      <c r="B25" s="133" t="s">
        <v>1429</v>
      </c>
      <c r="C25" t="s">
        <v>88</v>
      </c>
      <c r="D25" t="str">
        <f t="shared" si="0"/>
        <v>CAMISA_OXFORD_THAI_MANGA_DOBLE_FUNCION_GRIS_CARBON</v>
      </c>
      <c r="E25" t="s">
        <v>1427</v>
      </c>
      <c r="F25" t="s">
        <v>1428</v>
      </c>
      <c r="G25" t="str">
        <f t="shared" si="1"/>
        <v>2125GCA</v>
      </c>
      <c r="H25" t="s">
        <v>1717</v>
      </c>
    </row>
    <row r="26" spans="1:8">
      <c r="A26" t="s">
        <v>29</v>
      </c>
      <c r="B26" s="133" t="s">
        <v>1518</v>
      </c>
      <c r="C26" t="s">
        <v>30</v>
      </c>
      <c r="D26" t="str">
        <f t="shared" si="0"/>
        <v>CAMISA_MANGA_LARGA_DF_PESCADOR_BLANCO</v>
      </c>
      <c r="E26" t="s">
        <v>1520</v>
      </c>
      <c r="F26" t="s">
        <v>1521</v>
      </c>
      <c r="G26" t="str">
        <f t="shared" si="1"/>
        <v>2101BLA</v>
      </c>
      <c r="H26" t="s">
        <v>1717</v>
      </c>
    </row>
    <row r="27" spans="1:8">
      <c r="A27" t="s">
        <v>29</v>
      </c>
      <c r="B27" s="133" t="s">
        <v>1518</v>
      </c>
      <c r="C27" t="s">
        <v>39</v>
      </c>
      <c r="D27" t="str">
        <f t="shared" si="0"/>
        <v>CAMISA_MANGA_LARGA_DF_PESCADOR_GRIS</v>
      </c>
      <c r="E27" t="s">
        <v>1561</v>
      </c>
      <c r="F27" t="s">
        <v>1562</v>
      </c>
      <c r="G27" t="str">
        <f t="shared" si="1"/>
        <v>2101GRI</v>
      </c>
      <c r="H27" t="s">
        <v>1717</v>
      </c>
    </row>
    <row r="28" spans="1:8">
      <c r="A28" t="s">
        <v>29</v>
      </c>
      <c r="B28" s="133" t="s">
        <v>1518</v>
      </c>
      <c r="C28" t="s">
        <v>31</v>
      </c>
      <c r="D28" t="str">
        <f t="shared" si="0"/>
        <v>CAMISA_MANGA_LARGA_DF_PESCADOR_MARINO</v>
      </c>
      <c r="E28" t="s">
        <v>1519</v>
      </c>
      <c r="F28" t="s">
        <v>1522</v>
      </c>
      <c r="G28" t="str">
        <f t="shared" si="1"/>
        <v>2101MAR</v>
      </c>
      <c r="H28" t="s">
        <v>1717</v>
      </c>
    </row>
    <row r="29" spans="1:8" s="139" customFormat="1">
      <c r="A29" s="139" t="s">
        <v>29</v>
      </c>
      <c r="B29" s="139" t="s">
        <v>1518</v>
      </c>
      <c r="C29" s="139" t="s">
        <v>412</v>
      </c>
      <c r="D29" s="139" t="str">
        <f t="shared" si="0"/>
        <v>CAMISA_MANGA_LARGA_DF_PESCADOR_OLIVO</v>
      </c>
      <c r="E29" s="139" t="s">
        <v>1718</v>
      </c>
      <c r="F29" s="139" t="s">
        <v>1719</v>
      </c>
      <c r="G29" t="str">
        <f t="shared" si="1"/>
        <v>2101OLI</v>
      </c>
      <c r="H29" t="s">
        <v>1717</v>
      </c>
    </row>
    <row r="30" spans="1:8">
      <c r="A30" t="s">
        <v>29</v>
      </c>
      <c r="B30" s="133" t="s">
        <v>1614</v>
      </c>
      <c r="C30" t="s">
        <v>31</v>
      </c>
      <c r="D30" t="str">
        <f t="shared" si="0"/>
        <v>CAMISA_MANGA_LARGA_ITALIANA_MARINO</v>
      </c>
      <c r="E30" t="s">
        <v>1615</v>
      </c>
      <c r="F30" t="s">
        <v>1616</v>
      </c>
      <c r="G30" t="str">
        <f t="shared" si="1"/>
        <v>2382MAR</v>
      </c>
      <c r="H30" t="s">
        <v>1717</v>
      </c>
    </row>
    <row r="31" spans="1:8">
      <c r="A31" t="s">
        <v>29</v>
      </c>
      <c r="B31" s="133" t="s">
        <v>1614</v>
      </c>
      <c r="C31" t="s">
        <v>34</v>
      </c>
      <c r="D31" t="str">
        <f t="shared" si="0"/>
        <v>CAMISA_MANGA_LARGA_ITALIANA_NEGRO</v>
      </c>
      <c r="E31" t="s">
        <v>1632</v>
      </c>
      <c r="F31" t="s">
        <v>1633</v>
      </c>
      <c r="G31" t="str">
        <f t="shared" si="1"/>
        <v>2382NEG</v>
      </c>
      <c r="H31" t="s">
        <v>1717</v>
      </c>
    </row>
    <row r="32" spans="1:8">
      <c r="A32" t="s">
        <v>29</v>
      </c>
      <c r="B32" s="133" t="s">
        <v>1624</v>
      </c>
      <c r="C32" t="s">
        <v>30</v>
      </c>
      <c r="D32" t="str">
        <f t="shared" si="0"/>
        <v>CAMISA_CUELLO_MAO_BLANCO</v>
      </c>
      <c r="E32" t="s">
        <v>1625</v>
      </c>
      <c r="F32" t="s">
        <v>1707</v>
      </c>
      <c r="G32" t="str">
        <f t="shared" si="1"/>
        <v>2429BLA</v>
      </c>
      <c r="H32" t="s">
        <v>1717</v>
      </c>
    </row>
    <row r="33" spans="1:8">
      <c r="A33" t="s">
        <v>29</v>
      </c>
      <c r="B33" s="133" t="s">
        <v>1716</v>
      </c>
      <c r="C33" t="s">
        <v>1440</v>
      </c>
      <c r="D33" t="str">
        <f t="shared" si="0"/>
        <v>CAMISA_DE_SEGURIDAD_OXFORD_THAI_BLANCO_NEGRO</v>
      </c>
      <c r="E33" t="s">
        <v>1705</v>
      </c>
      <c r="F33" t="s">
        <v>1706</v>
      </c>
      <c r="G33" t="str">
        <f t="shared" si="1"/>
        <v>2401B/N</v>
      </c>
      <c r="H33" t="s">
        <v>1717</v>
      </c>
    </row>
    <row r="34" spans="1:8">
      <c r="A34" s="132" t="s">
        <v>1223</v>
      </c>
      <c r="B34" s="134" t="s">
        <v>375</v>
      </c>
      <c r="C34" t="s">
        <v>1229</v>
      </c>
      <c r="D34" t="str">
        <f t="shared" si="0"/>
        <v>CAMISETA_CUELLO_REDONDO_MANGA_CORTA_AGUA</v>
      </c>
      <c r="E34" t="s">
        <v>1232</v>
      </c>
      <c r="F34" t="s">
        <v>1502</v>
      </c>
      <c r="G34" t="str">
        <f t="shared" si="1"/>
        <v>0105VAG</v>
      </c>
      <c r="H34" t="s">
        <v>1793</v>
      </c>
    </row>
    <row r="35" spans="1:8">
      <c r="A35" s="132" t="s">
        <v>1223</v>
      </c>
      <c r="B35" s="134" t="s">
        <v>375</v>
      </c>
      <c r="C35" t="s">
        <v>36</v>
      </c>
      <c r="D35" t="str">
        <f t="shared" si="0"/>
        <v>CAMISETA_CUELLO_REDONDO_MANGA_CORTA_ARENA</v>
      </c>
      <c r="E35" t="s">
        <v>421</v>
      </c>
      <c r="F35" t="s">
        <v>388</v>
      </c>
      <c r="G35" t="str">
        <f t="shared" si="1"/>
        <v>0105ARE</v>
      </c>
      <c r="H35" t="s">
        <v>1793</v>
      </c>
    </row>
    <row r="36" spans="1:8">
      <c r="A36" s="132" t="s">
        <v>1223</v>
      </c>
      <c r="B36" s="134" t="s">
        <v>375</v>
      </c>
      <c r="C36" t="s">
        <v>376</v>
      </c>
      <c r="D36" t="str">
        <f t="shared" si="0"/>
        <v>CAMISETA_CUELLO_REDONDO_MANGA_CORTA_BEIGE</v>
      </c>
      <c r="E36" t="s">
        <v>422</v>
      </c>
      <c r="F36" t="s">
        <v>1503</v>
      </c>
      <c r="G36" t="str">
        <f t="shared" si="1"/>
        <v>0105BEI</v>
      </c>
      <c r="H36" t="s">
        <v>1793</v>
      </c>
    </row>
    <row r="37" spans="1:8">
      <c r="A37" s="132" t="s">
        <v>1223</v>
      </c>
      <c r="B37" s="134" t="s">
        <v>375</v>
      </c>
      <c r="C37" t="s">
        <v>30</v>
      </c>
      <c r="D37" t="str">
        <f t="shared" si="0"/>
        <v>CAMISETA_CUELLO_REDONDO_MANGA_CORTA_BLANCO</v>
      </c>
      <c r="E37" t="s">
        <v>423</v>
      </c>
      <c r="F37" t="s">
        <v>389</v>
      </c>
      <c r="G37" t="str">
        <f t="shared" si="1"/>
        <v>0105BLA</v>
      </c>
      <c r="H37" t="s">
        <v>1793</v>
      </c>
    </row>
    <row r="38" spans="1:8">
      <c r="A38" s="132" t="s">
        <v>1223</v>
      </c>
      <c r="B38" s="134" t="s">
        <v>375</v>
      </c>
      <c r="C38" t="s">
        <v>1230</v>
      </c>
      <c r="D38" t="str">
        <f t="shared" si="0"/>
        <v>CAMISETA_CUELLO_REDONDO_MANGA_CORTA_BOSQUE</v>
      </c>
      <c r="E38" t="s">
        <v>1251</v>
      </c>
      <c r="F38" t="s">
        <v>1252</v>
      </c>
      <c r="G38" t="str">
        <f t="shared" si="1"/>
        <v>0105VBS</v>
      </c>
      <c r="H38" t="s">
        <v>1793</v>
      </c>
    </row>
    <row r="39" spans="1:8">
      <c r="A39" s="132" t="s">
        <v>1223</v>
      </c>
      <c r="B39" s="134" t="s">
        <v>375</v>
      </c>
      <c r="C39" t="s">
        <v>1224</v>
      </c>
      <c r="D39" t="str">
        <f t="shared" si="0"/>
        <v>CAMISETA_CUELLO_REDONDO_MANGA_CORTA_CELESTE</v>
      </c>
      <c r="E39" t="s">
        <v>1233</v>
      </c>
      <c r="F39" t="s">
        <v>1234</v>
      </c>
      <c r="G39" t="str">
        <f t="shared" si="1"/>
        <v>0105AZC</v>
      </c>
      <c r="H39" t="s">
        <v>1793</v>
      </c>
    </row>
    <row r="40" spans="1:8">
      <c r="A40" s="132" t="s">
        <v>1223</v>
      </c>
      <c r="B40" s="134" t="s">
        <v>375</v>
      </c>
      <c r="C40" t="s">
        <v>377</v>
      </c>
      <c r="D40" t="str">
        <f t="shared" si="0"/>
        <v>CAMISETA_CUELLO_REDONDO_MANGA_CORTA_CHOCOLATE</v>
      </c>
      <c r="E40" t="s">
        <v>424</v>
      </c>
      <c r="F40" t="s">
        <v>390</v>
      </c>
      <c r="G40" t="str">
        <f t="shared" si="1"/>
        <v>0105CHO</v>
      </c>
      <c r="H40" t="s">
        <v>1793</v>
      </c>
    </row>
    <row r="41" spans="1:8">
      <c r="A41" s="132" t="s">
        <v>1223</v>
      </c>
      <c r="B41" s="134" t="s">
        <v>375</v>
      </c>
      <c r="C41" t="s">
        <v>48</v>
      </c>
      <c r="D41" t="str">
        <f t="shared" si="0"/>
        <v>CAMISETA_CUELLO_REDONDO_MANGA_CORTA_CIELO</v>
      </c>
      <c r="E41" t="s">
        <v>425</v>
      </c>
      <c r="F41" t="s">
        <v>391</v>
      </c>
      <c r="G41" t="str">
        <f t="shared" si="1"/>
        <v>0105CIE</v>
      </c>
      <c r="H41" t="s">
        <v>1793</v>
      </c>
    </row>
    <row r="42" spans="1:8">
      <c r="A42" s="132" t="s">
        <v>1223</v>
      </c>
      <c r="B42" s="134" t="s">
        <v>375</v>
      </c>
      <c r="C42" t="s">
        <v>1228</v>
      </c>
      <c r="D42" t="str">
        <f t="shared" si="0"/>
        <v>CAMISETA_CUELLO_REDONDO_MANGA_CORTA_DELFIN</v>
      </c>
      <c r="E42" t="s">
        <v>1236</v>
      </c>
      <c r="F42" t="s">
        <v>1235</v>
      </c>
      <c r="G42" t="str">
        <f t="shared" si="1"/>
        <v>0105DEL</v>
      </c>
      <c r="H42" t="s">
        <v>1793</v>
      </c>
    </row>
    <row r="43" spans="1:8">
      <c r="A43" s="132" t="s">
        <v>1223</v>
      </c>
      <c r="B43" s="134" t="s">
        <v>375</v>
      </c>
      <c r="C43" t="s">
        <v>127</v>
      </c>
      <c r="D43" t="str">
        <f t="shared" si="0"/>
        <v>CAMISETA_CUELLO_REDONDO_MANGA_CORTA_FIUSHA</v>
      </c>
      <c r="E43" t="s">
        <v>1237</v>
      </c>
      <c r="F43" t="s">
        <v>1238</v>
      </c>
      <c r="G43" t="str">
        <f t="shared" si="1"/>
        <v>0105ROF</v>
      </c>
      <c r="H43" t="s">
        <v>1793</v>
      </c>
    </row>
    <row r="44" spans="1:8">
      <c r="A44" s="132" t="s">
        <v>1223</v>
      </c>
      <c r="B44" s="134" t="s">
        <v>375</v>
      </c>
      <c r="C44" t="s">
        <v>88</v>
      </c>
      <c r="D44" t="str">
        <f t="shared" si="0"/>
        <v>CAMISETA_CUELLO_REDONDO_MANGA_CORTA_GRIS_CARBON</v>
      </c>
      <c r="E44" t="s">
        <v>426</v>
      </c>
      <c r="F44" t="s">
        <v>392</v>
      </c>
      <c r="G44" t="str">
        <f t="shared" si="1"/>
        <v>0105GCA</v>
      </c>
      <c r="H44" t="s">
        <v>1793</v>
      </c>
    </row>
    <row r="45" spans="1:8">
      <c r="A45" s="132" t="s">
        <v>1223</v>
      </c>
      <c r="B45" s="134" t="s">
        <v>375</v>
      </c>
      <c r="C45" t="s">
        <v>85</v>
      </c>
      <c r="D45" t="str">
        <f t="shared" si="0"/>
        <v>CAMISETA_CUELLO_REDONDO_MANGA_CORTA_GRIS_JASPE</v>
      </c>
      <c r="E45" t="s">
        <v>427</v>
      </c>
      <c r="F45" t="s">
        <v>393</v>
      </c>
      <c r="G45" t="str">
        <f t="shared" si="1"/>
        <v>0105GRJ</v>
      </c>
      <c r="H45" t="s">
        <v>1793</v>
      </c>
    </row>
    <row r="46" spans="1:8">
      <c r="A46" s="132" t="s">
        <v>1223</v>
      </c>
      <c r="B46" s="134" t="s">
        <v>375</v>
      </c>
      <c r="C46" t="s">
        <v>1231</v>
      </c>
      <c r="D46" t="str">
        <f t="shared" si="0"/>
        <v>CAMISETA_CUELLO_REDONDO_MANGA_CORTA_JADE</v>
      </c>
      <c r="E46" t="s">
        <v>1250</v>
      </c>
      <c r="F46" t="s">
        <v>1249</v>
      </c>
      <c r="G46" t="str">
        <f t="shared" si="1"/>
        <v>0105VEJ</v>
      </c>
      <c r="H46" t="s">
        <v>1793</v>
      </c>
    </row>
    <row r="47" spans="1:8">
      <c r="A47" s="132" t="s">
        <v>1223</v>
      </c>
      <c r="B47" s="134" t="s">
        <v>375</v>
      </c>
      <c r="C47" t="s">
        <v>1225</v>
      </c>
      <c r="D47" t="str">
        <f t="shared" si="0"/>
        <v>CAMISETA_CUELLO_REDONDO_MANGA_CORTA_LADRILLO</v>
      </c>
      <c r="E47" t="s">
        <v>1239</v>
      </c>
      <c r="F47" t="s">
        <v>1240</v>
      </c>
      <c r="G47" t="str">
        <f t="shared" si="1"/>
        <v>0105ROL</v>
      </c>
      <c r="H47" t="s">
        <v>1793</v>
      </c>
    </row>
    <row r="48" spans="1:8">
      <c r="A48" s="132" t="s">
        <v>1223</v>
      </c>
      <c r="B48" s="134" t="s">
        <v>375</v>
      </c>
      <c r="C48" t="s">
        <v>1226</v>
      </c>
      <c r="D48" t="str">
        <f t="shared" si="0"/>
        <v>CAMISETA_CUELLO_REDONDO_MANGA_CORTA_LIMA</v>
      </c>
      <c r="E48" t="s">
        <v>1242</v>
      </c>
      <c r="F48" t="s">
        <v>1241</v>
      </c>
      <c r="G48" t="str">
        <f t="shared" si="1"/>
        <v>0105LIM</v>
      </c>
      <c r="H48" t="s">
        <v>1793</v>
      </c>
    </row>
    <row r="49" spans="1:8">
      <c r="A49" s="132" t="s">
        <v>1223</v>
      </c>
      <c r="B49" s="134" t="s">
        <v>375</v>
      </c>
      <c r="C49" t="s">
        <v>1227</v>
      </c>
      <c r="D49" t="str">
        <f t="shared" si="0"/>
        <v>CAMISETA_CUELLO_REDONDO_MANGA_CORTA_MANGO</v>
      </c>
      <c r="E49" t="s">
        <v>1243</v>
      </c>
      <c r="F49" t="s">
        <v>1244</v>
      </c>
      <c r="G49" t="str">
        <f t="shared" si="1"/>
        <v>0105MAN</v>
      </c>
      <c r="H49" t="s">
        <v>1793</v>
      </c>
    </row>
    <row r="50" spans="1:8">
      <c r="A50" s="132" t="s">
        <v>1223</v>
      </c>
      <c r="B50" s="134" t="s">
        <v>375</v>
      </c>
      <c r="C50" t="s">
        <v>31</v>
      </c>
      <c r="D50" t="str">
        <f t="shared" si="0"/>
        <v>CAMISETA_CUELLO_REDONDO_MANGA_CORTA_MARINO</v>
      </c>
      <c r="E50" t="s">
        <v>428</v>
      </c>
      <c r="F50" t="s">
        <v>394</v>
      </c>
      <c r="G50" t="str">
        <f t="shared" si="1"/>
        <v>0105MAR</v>
      </c>
      <c r="H50" t="s">
        <v>1793</v>
      </c>
    </row>
    <row r="51" spans="1:8">
      <c r="A51" s="132" t="s">
        <v>1223</v>
      </c>
      <c r="B51" s="134" t="s">
        <v>375</v>
      </c>
      <c r="C51" t="s">
        <v>378</v>
      </c>
      <c r="D51" t="str">
        <f t="shared" si="0"/>
        <v>CAMISETA_CUELLO_REDONDO_MANGA_CORTA_MORADO</v>
      </c>
      <c r="E51" t="s">
        <v>429</v>
      </c>
      <c r="F51" t="s">
        <v>395</v>
      </c>
      <c r="G51" t="str">
        <f t="shared" si="1"/>
        <v>0105MOR</v>
      </c>
      <c r="H51" t="s">
        <v>1793</v>
      </c>
    </row>
    <row r="52" spans="1:8">
      <c r="A52" s="132" t="s">
        <v>1223</v>
      </c>
      <c r="B52" s="134" t="s">
        <v>375</v>
      </c>
      <c r="C52" t="s">
        <v>46</v>
      </c>
      <c r="D52" t="str">
        <f t="shared" si="0"/>
        <v>CAMISETA_CUELLO_REDONDO_MANGA_CORTA_NARANJA</v>
      </c>
      <c r="E52" t="s">
        <v>430</v>
      </c>
      <c r="F52" t="s">
        <v>396</v>
      </c>
      <c r="G52" t="str">
        <f t="shared" si="1"/>
        <v>0105NAR</v>
      </c>
      <c r="H52" t="s">
        <v>1793</v>
      </c>
    </row>
    <row r="53" spans="1:8">
      <c r="A53" s="132" t="s">
        <v>1223</v>
      </c>
      <c r="B53" s="134" t="s">
        <v>375</v>
      </c>
      <c r="C53" t="s">
        <v>34</v>
      </c>
      <c r="D53" t="str">
        <f t="shared" si="0"/>
        <v>CAMISETA_CUELLO_REDONDO_MANGA_CORTA_NEGRO</v>
      </c>
      <c r="E53" t="s">
        <v>431</v>
      </c>
      <c r="F53" t="s">
        <v>397</v>
      </c>
      <c r="G53" t="str">
        <f t="shared" si="1"/>
        <v>0105NEG</v>
      </c>
      <c r="H53" t="s">
        <v>1793</v>
      </c>
    </row>
    <row r="54" spans="1:8">
      <c r="A54" s="132" t="s">
        <v>1223</v>
      </c>
      <c r="B54" s="134" t="s">
        <v>375</v>
      </c>
      <c r="C54" t="s">
        <v>412</v>
      </c>
      <c r="D54" t="str">
        <f t="shared" si="0"/>
        <v>CAMISETA_CUELLO_REDONDO_MANGA_CORTA_OLIVO</v>
      </c>
      <c r="E54" t="s">
        <v>1246</v>
      </c>
      <c r="F54" t="s">
        <v>1245</v>
      </c>
      <c r="G54" t="str">
        <f t="shared" si="1"/>
        <v>0105OLI</v>
      </c>
      <c r="H54" t="s">
        <v>1793</v>
      </c>
    </row>
    <row r="55" spans="1:8">
      <c r="A55" s="132" t="s">
        <v>1223</v>
      </c>
      <c r="B55" s="134" t="s">
        <v>375</v>
      </c>
      <c r="C55" t="s">
        <v>1216</v>
      </c>
      <c r="D55" t="str">
        <f t="shared" si="0"/>
        <v>CAMISETA_CUELLO_REDONDO_MANGA_CORTA_PLATA</v>
      </c>
      <c r="E55" t="s">
        <v>1247</v>
      </c>
      <c r="F55" t="s">
        <v>1248</v>
      </c>
      <c r="G55" t="str">
        <f t="shared" si="1"/>
        <v>0105GPL</v>
      </c>
      <c r="H55" t="s">
        <v>1793</v>
      </c>
    </row>
    <row r="56" spans="1:8">
      <c r="A56" s="132" t="s">
        <v>1223</v>
      </c>
      <c r="B56" s="134" t="s">
        <v>375</v>
      </c>
      <c r="C56" t="s">
        <v>55</v>
      </c>
      <c r="D56" t="str">
        <f t="shared" si="0"/>
        <v>CAMISETA_CUELLO_REDONDO_MANGA_CORTA_REY</v>
      </c>
      <c r="E56" t="s">
        <v>432</v>
      </c>
      <c r="F56" t="s">
        <v>398</v>
      </c>
      <c r="G56" t="str">
        <f t="shared" si="1"/>
        <v>0105REY</v>
      </c>
      <c r="H56" t="s">
        <v>1793</v>
      </c>
    </row>
    <row r="57" spans="1:8">
      <c r="A57" s="132" t="s">
        <v>1223</v>
      </c>
      <c r="B57" s="134" t="s">
        <v>375</v>
      </c>
      <c r="C57" t="s">
        <v>52</v>
      </c>
      <c r="D57" t="str">
        <f t="shared" si="0"/>
        <v>CAMISETA_CUELLO_REDONDO_MANGA_CORTA_ROJO</v>
      </c>
      <c r="E57" t="s">
        <v>433</v>
      </c>
      <c r="F57" t="s">
        <v>399</v>
      </c>
      <c r="G57" t="str">
        <f t="shared" si="1"/>
        <v>0105ROJ</v>
      </c>
      <c r="H57" t="s">
        <v>1793</v>
      </c>
    </row>
    <row r="58" spans="1:8">
      <c r="A58" s="132" t="s">
        <v>1223</v>
      </c>
      <c r="B58" s="134" t="s">
        <v>375</v>
      </c>
      <c r="C58" t="s">
        <v>54</v>
      </c>
      <c r="D58" t="str">
        <f t="shared" si="0"/>
        <v>CAMISETA_CUELLO_REDONDO_MANGA_CORTA_TURQUESA</v>
      </c>
      <c r="E58" t="s">
        <v>434</v>
      </c>
      <c r="F58" t="s">
        <v>400</v>
      </c>
      <c r="G58" t="str">
        <f t="shared" si="1"/>
        <v>0105TUR</v>
      </c>
      <c r="H58" t="s">
        <v>1793</v>
      </c>
    </row>
    <row r="59" spans="1:8">
      <c r="A59" s="132" t="s">
        <v>1223</v>
      </c>
      <c r="B59" s="134" t="s">
        <v>374</v>
      </c>
      <c r="C59" t="s">
        <v>1229</v>
      </c>
      <c r="D59" t="str">
        <f t="shared" si="0"/>
        <v>CAMISETA_CUELLO_REDONDO_MANGA_LARGA_AGUA</v>
      </c>
      <c r="E59" t="s">
        <v>1253</v>
      </c>
      <c r="F59" t="s">
        <v>1504</v>
      </c>
      <c r="G59" t="str">
        <f t="shared" si="1"/>
        <v>0106VAG</v>
      </c>
      <c r="H59" t="s">
        <v>1793</v>
      </c>
    </row>
    <row r="60" spans="1:8">
      <c r="A60" s="132" t="s">
        <v>1223</v>
      </c>
      <c r="B60" s="134" t="s">
        <v>374</v>
      </c>
      <c r="C60" t="s">
        <v>36</v>
      </c>
      <c r="D60" t="str">
        <f t="shared" si="0"/>
        <v>CAMISETA_CUELLO_REDONDO_MANGA_LARGA_ARENA</v>
      </c>
      <c r="E60" t="s">
        <v>1254</v>
      </c>
      <c r="F60" t="s">
        <v>1255</v>
      </c>
      <c r="G60" t="str">
        <f t="shared" si="1"/>
        <v>0106ARE</v>
      </c>
      <c r="H60" t="s">
        <v>1793</v>
      </c>
    </row>
    <row r="61" spans="1:8">
      <c r="A61" s="132" t="s">
        <v>1223</v>
      </c>
      <c r="B61" s="134" t="s">
        <v>374</v>
      </c>
      <c r="C61" t="s">
        <v>376</v>
      </c>
      <c r="D61" t="str">
        <f t="shared" si="0"/>
        <v>CAMISETA_CUELLO_REDONDO_MANGA_LARGA_BEIGE</v>
      </c>
      <c r="E61" t="s">
        <v>1256</v>
      </c>
      <c r="F61" t="s">
        <v>1505</v>
      </c>
      <c r="G61" t="str">
        <f t="shared" si="1"/>
        <v>0106BEI</v>
      </c>
      <c r="H61" t="s">
        <v>1793</v>
      </c>
    </row>
    <row r="62" spans="1:8">
      <c r="A62" s="132" t="s">
        <v>1223</v>
      </c>
      <c r="B62" s="134" t="s">
        <v>374</v>
      </c>
      <c r="C62" t="s">
        <v>30</v>
      </c>
      <c r="D62" t="str">
        <f t="shared" si="0"/>
        <v>CAMISETA_CUELLO_REDONDO_MANGA_LARGA_BLANCO</v>
      </c>
      <c r="E62" t="s">
        <v>415</v>
      </c>
      <c r="F62" t="s">
        <v>382</v>
      </c>
      <c r="G62" t="str">
        <f t="shared" si="1"/>
        <v>0106BLA</v>
      </c>
      <c r="H62" t="s">
        <v>1793</v>
      </c>
    </row>
    <row r="63" spans="1:8">
      <c r="A63" s="132" t="s">
        <v>1223</v>
      </c>
      <c r="B63" s="134" t="s">
        <v>374</v>
      </c>
      <c r="C63" t="s">
        <v>1230</v>
      </c>
      <c r="D63" t="str">
        <f t="shared" si="0"/>
        <v>CAMISETA_CUELLO_REDONDO_MANGA_LARGA_BOSQUE</v>
      </c>
      <c r="E63" t="s">
        <v>1287</v>
      </c>
      <c r="F63" t="s">
        <v>1288</v>
      </c>
      <c r="G63" t="str">
        <f t="shared" si="1"/>
        <v>0106VBS</v>
      </c>
      <c r="H63" t="s">
        <v>1793</v>
      </c>
    </row>
    <row r="64" spans="1:8">
      <c r="A64" s="132" t="s">
        <v>1223</v>
      </c>
      <c r="B64" s="134" t="s">
        <v>374</v>
      </c>
      <c r="C64" t="s">
        <v>1224</v>
      </c>
      <c r="D64" t="str">
        <f t="shared" si="0"/>
        <v>CAMISETA_CUELLO_REDONDO_MANGA_LARGA_CELESTE</v>
      </c>
      <c r="E64" t="s">
        <v>1261</v>
      </c>
      <c r="F64" t="s">
        <v>1262</v>
      </c>
      <c r="G64" t="str">
        <f t="shared" si="1"/>
        <v>0106AZC</v>
      </c>
      <c r="H64" t="s">
        <v>1793</v>
      </c>
    </row>
    <row r="65" spans="1:8">
      <c r="A65" s="132" t="s">
        <v>1223</v>
      </c>
      <c r="B65" s="134" t="s">
        <v>374</v>
      </c>
      <c r="C65" t="s">
        <v>377</v>
      </c>
      <c r="D65" t="str">
        <f t="shared" si="0"/>
        <v>CAMISETA_CUELLO_REDONDO_MANGA_LARGA_CHOCOLATE</v>
      </c>
      <c r="E65" t="s">
        <v>1263</v>
      </c>
      <c r="F65" t="s">
        <v>1264</v>
      </c>
      <c r="G65" t="str">
        <f t="shared" si="1"/>
        <v>0106CHO</v>
      </c>
      <c r="H65" t="s">
        <v>1793</v>
      </c>
    </row>
    <row r="66" spans="1:8">
      <c r="A66" s="132" t="s">
        <v>1223</v>
      </c>
      <c r="B66" s="134" t="s">
        <v>374</v>
      </c>
      <c r="C66" t="s">
        <v>48</v>
      </c>
      <c r="D66" t="str">
        <f t="shared" si="0"/>
        <v>CAMISETA_CUELLO_REDONDO_MANGA_LARGA_CIELO</v>
      </c>
      <c r="E66" t="s">
        <v>1259</v>
      </c>
      <c r="F66" t="s">
        <v>1260</v>
      </c>
      <c r="G66" t="str">
        <f t="shared" si="1"/>
        <v>0106CIE</v>
      </c>
      <c r="H66" t="s">
        <v>1793</v>
      </c>
    </row>
    <row r="67" spans="1:8">
      <c r="A67" s="132" t="s">
        <v>1223</v>
      </c>
      <c r="B67" s="134" t="s">
        <v>374</v>
      </c>
      <c r="C67" t="s">
        <v>1228</v>
      </c>
      <c r="D67" t="str">
        <f t="shared" ref="D67:D130" si="2">CONCATENATE(A67,"_",B67,"_",C67)</f>
        <v>CAMISETA_CUELLO_REDONDO_MANGA_LARGA_DELFIN</v>
      </c>
      <c r="E67" t="s">
        <v>1265</v>
      </c>
      <c r="F67" t="s">
        <v>1266</v>
      </c>
      <c r="G67" t="str">
        <f t="shared" ref="G67:G130" si="3">MID(E67,3,7)</f>
        <v>0106DEL</v>
      </c>
      <c r="H67" t="s">
        <v>1793</v>
      </c>
    </row>
    <row r="68" spans="1:8">
      <c r="A68" s="132" t="s">
        <v>1223</v>
      </c>
      <c r="B68" s="134" t="s">
        <v>374</v>
      </c>
      <c r="C68" t="s">
        <v>127</v>
      </c>
      <c r="D68" t="str">
        <f t="shared" si="2"/>
        <v>CAMISETA_CUELLO_REDONDO_MANGA_LARGA_FIUSHA</v>
      </c>
      <c r="E68" t="s">
        <v>1267</v>
      </c>
      <c r="F68" t="s">
        <v>1268</v>
      </c>
      <c r="G68" t="str">
        <f t="shared" si="3"/>
        <v>0106ROF</v>
      </c>
      <c r="H68" t="s">
        <v>1793</v>
      </c>
    </row>
    <row r="69" spans="1:8">
      <c r="A69" s="132" t="s">
        <v>1223</v>
      </c>
      <c r="B69" s="134" t="s">
        <v>374</v>
      </c>
      <c r="C69" t="s">
        <v>88</v>
      </c>
      <c r="D69" t="str">
        <f t="shared" si="2"/>
        <v>CAMISETA_CUELLO_REDONDO_MANGA_LARGA_GRIS_CARBON</v>
      </c>
      <c r="E69" t="s">
        <v>1257</v>
      </c>
      <c r="F69" t="s">
        <v>1258</v>
      </c>
      <c r="G69" t="str">
        <f t="shared" si="3"/>
        <v>0106GCA</v>
      </c>
      <c r="H69" t="s">
        <v>1793</v>
      </c>
    </row>
    <row r="70" spans="1:8">
      <c r="A70" s="132" t="s">
        <v>1223</v>
      </c>
      <c r="B70" s="134" t="s">
        <v>374</v>
      </c>
      <c r="C70" t="s">
        <v>85</v>
      </c>
      <c r="D70" t="str">
        <f t="shared" si="2"/>
        <v>CAMISETA_CUELLO_REDONDO_MANGA_LARGA_GRIS_JASPE</v>
      </c>
      <c r="E70" t="s">
        <v>416</v>
      </c>
      <c r="F70" t="s">
        <v>383</v>
      </c>
      <c r="G70" t="str">
        <f t="shared" si="3"/>
        <v>0106GRJ</v>
      </c>
      <c r="H70" t="s">
        <v>1793</v>
      </c>
    </row>
    <row r="71" spans="1:8">
      <c r="A71" s="132" t="s">
        <v>1223</v>
      </c>
      <c r="B71" s="134" t="s">
        <v>374</v>
      </c>
      <c r="C71" t="s">
        <v>1231</v>
      </c>
      <c r="D71" t="str">
        <f t="shared" si="2"/>
        <v>CAMISETA_CUELLO_REDONDO_MANGA_LARGA_JADE</v>
      </c>
      <c r="E71" t="s">
        <v>1285</v>
      </c>
      <c r="F71" t="s">
        <v>1286</v>
      </c>
      <c r="G71" t="str">
        <f t="shared" si="3"/>
        <v>0106VEJ</v>
      </c>
      <c r="H71" t="s">
        <v>1793</v>
      </c>
    </row>
    <row r="72" spans="1:8">
      <c r="A72" s="132" t="s">
        <v>1223</v>
      </c>
      <c r="B72" s="134" t="s">
        <v>374</v>
      </c>
      <c r="C72" t="s">
        <v>1225</v>
      </c>
      <c r="D72" t="str">
        <f t="shared" si="2"/>
        <v>CAMISETA_CUELLO_REDONDO_MANGA_LARGA_LADRILLO</v>
      </c>
      <c r="E72" t="s">
        <v>1269</v>
      </c>
      <c r="F72" t="s">
        <v>1270</v>
      </c>
      <c r="G72" t="str">
        <f t="shared" si="3"/>
        <v>0106ROL</v>
      </c>
      <c r="H72" t="s">
        <v>1793</v>
      </c>
    </row>
    <row r="73" spans="1:8">
      <c r="A73" s="132" t="s">
        <v>1223</v>
      </c>
      <c r="B73" s="134" t="s">
        <v>374</v>
      </c>
      <c r="C73" t="s">
        <v>1226</v>
      </c>
      <c r="D73" t="str">
        <f t="shared" si="2"/>
        <v>CAMISETA_CUELLO_REDONDO_MANGA_LARGA_LIMA</v>
      </c>
      <c r="E73" t="s">
        <v>1271</v>
      </c>
      <c r="F73" t="s">
        <v>1272</v>
      </c>
      <c r="G73" t="str">
        <f t="shared" si="3"/>
        <v>0106LIM</v>
      </c>
      <c r="H73" t="s">
        <v>1793</v>
      </c>
    </row>
    <row r="74" spans="1:8">
      <c r="A74" s="132" t="s">
        <v>1223</v>
      </c>
      <c r="B74" s="134" t="s">
        <v>374</v>
      </c>
      <c r="C74" t="s">
        <v>1227</v>
      </c>
      <c r="D74" t="str">
        <f t="shared" si="2"/>
        <v>CAMISETA_CUELLO_REDONDO_MANGA_LARGA_MANGO</v>
      </c>
      <c r="E74" t="s">
        <v>1273</v>
      </c>
      <c r="F74" t="s">
        <v>1274</v>
      </c>
      <c r="G74" t="str">
        <f t="shared" si="3"/>
        <v>0106MAN</v>
      </c>
      <c r="H74" t="s">
        <v>1793</v>
      </c>
    </row>
    <row r="75" spans="1:8">
      <c r="A75" s="132" t="s">
        <v>1223</v>
      </c>
      <c r="B75" s="134" t="s">
        <v>374</v>
      </c>
      <c r="C75" t="s">
        <v>31</v>
      </c>
      <c r="D75" t="str">
        <f t="shared" si="2"/>
        <v>CAMISETA_CUELLO_REDONDO_MANGA_LARGA_MARINO</v>
      </c>
      <c r="E75" t="s">
        <v>417</v>
      </c>
      <c r="F75" t="s">
        <v>384</v>
      </c>
      <c r="G75" t="str">
        <f t="shared" si="3"/>
        <v>0106MAR</v>
      </c>
      <c r="H75" t="s">
        <v>1793</v>
      </c>
    </row>
    <row r="76" spans="1:8">
      <c r="A76" s="132" t="s">
        <v>1223</v>
      </c>
      <c r="B76" s="134" t="s">
        <v>374</v>
      </c>
      <c r="C76" t="s">
        <v>378</v>
      </c>
      <c r="D76" t="str">
        <f t="shared" si="2"/>
        <v>CAMISETA_CUELLO_REDONDO_MANGA_LARGA_MORADO</v>
      </c>
      <c r="E76" t="s">
        <v>1275</v>
      </c>
      <c r="F76" t="s">
        <v>1276</v>
      </c>
      <c r="G76" t="str">
        <f t="shared" si="3"/>
        <v>0106MOR</v>
      </c>
      <c r="H76" t="s">
        <v>1793</v>
      </c>
    </row>
    <row r="77" spans="1:8">
      <c r="A77" s="132" t="s">
        <v>1223</v>
      </c>
      <c r="B77" s="134" t="s">
        <v>374</v>
      </c>
      <c r="C77" t="s">
        <v>46</v>
      </c>
      <c r="D77" t="str">
        <f t="shared" si="2"/>
        <v>CAMISETA_CUELLO_REDONDO_MANGA_LARGA_NARANJA</v>
      </c>
      <c r="E77" t="s">
        <v>1277</v>
      </c>
      <c r="F77" t="s">
        <v>1278</v>
      </c>
      <c r="G77" t="str">
        <f t="shared" si="3"/>
        <v>0106NAR</v>
      </c>
      <c r="H77" t="s">
        <v>1793</v>
      </c>
    </row>
    <row r="78" spans="1:8">
      <c r="A78" s="132" t="s">
        <v>1223</v>
      </c>
      <c r="B78" s="134" t="s">
        <v>374</v>
      </c>
      <c r="C78" t="s">
        <v>34</v>
      </c>
      <c r="D78" t="str">
        <f t="shared" si="2"/>
        <v>CAMISETA_CUELLO_REDONDO_MANGA_LARGA_NEGRO</v>
      </c>
      <c r="E78" t="s">
        <v>418</v>
      </c>
      <c r="F78" t="s">
        <v>385</v>
      </c>
      <c r="G78" t="str">
        <f t="shared" si="3"/>
        <v>0106NEG</v>
      </c>
      <c r="H78" t="s">
        <v>1793</v>
      </c>
    </row>
    <row r="79" spans="1:8">
      <c r="A79" s="132" t="s">
        <v>1223</v>
      </c>
      <c r="B79" s="134" t="s">
        <v>374</v>
      </c>
      <c r="C79" t="s">
        <v>412</v>
      </c>
      <c r="D79" t="str">
        <f t="shared" si="2"/>
        <v>CAMISETA_CUELLO_REDONDO_MANGA_LARGA_OLIVO</v>
      </c>
      <c r="E79" t="s">
        <v>1279</v>
      </c>
      <c r="F79" t="s">
        <v>1280</v>
      </c>
      <c r="G79" t="str">
        <f t="shared" si="3"/>
        <v>0106OLI</v>
      </c>
      <c r="H79" t="s">
        <v>1793</v>
      </c>
    </row>
    <row r="80" spans="1:8">
      <c r="A80" s="132" t="s">
        <v>1223</v>
      </c>
      <c r="B80" s="134" t="s">
        <v>374</v>
      </c>
      <c r="C80" t="s">
        <v>1216</v>
      </c>
      <c r="D80" t="str">
        <f t="shared" si="2"/>
        <v>CAMISETA_CUELLO_REDONDO_MANGA_LARGA_PLATA</v>
      </c>
      <c r="E80" t="s">
        <v>1281</v>
      </c>
      <c r="F80" t="s">
        <v>1282</v>
      </c>
      <c r="G80" t="str">
        <f t="shared" si="3"/>
        <v>0106GPL</v>
      </c>
      <c r="H80" t="s">
        <v>1793</v>
      </c>
    </row>
    <row r="81" spans="1:8">
      <c r="A81" s="132" t="s">
        <v>1223</v>
      </c>
      <c r="B81" s="134" t="s">
        <v>374</v>
      </c>
      <c r="C81" t="s">
        <v>55</v>
      </c>
      <c r="D81" t="str">
        <f t="shared" si="2"/>
        <v>CAMISETA_CUELLO_REDONDO_MANGA_LARGA_REY</v>
      </c>
      <c r="E81" t="s">
        <v>419</v>
      </c>
      <c r="F81" t="s">
        <v>386</v>
      </c>
      <c r="G81" t="str">
        <f t="shared" si="3"/>
        <v>0106REY</v>
      </c>
      <c r="H81" t="s">
        <v>1793</v>
      </c>
    </row>
    <row r="82" spans="1:8">
      <c r="A82" s="132" t="s">
        <v>1223</v>
      </c>
      <c r="B82" s="134" t="s">
        <v>374</v>
      </c>
      <c r="C82" t="s">
        <v>52</v>
      </c>
      <c r="D82" t="str">
        <f t="shared" si="2"/>
        <v>CAMISETA_CUELLO_REDONDO_MANGA_LARGA_ROJO</v>
      </c>
      <c r="E82" t="s">
        <v>420</v>
      </c>
      <c r="F82" t="s">
        <v>387</v>
      </c>
      <c r="G82" t="str">
        <f t="shared" si="3"/>
        <v>0106ROJ</v>
      </c>
      <c r="H82" t="s">
        <v>1793</v>
      </c>
    </row>
    <row r="83" spans="1:8">
      <c r="A83" s="132" t="s">
        <v>1223</v>
      </c>
      <c r="B83" s="134" t="s">
        <v>374</v>
      </c>
      <c r="C83" t="s">
        <v>54</v>
      </c>
      <c r="D83" t="str">
        <f t="shared" si="2"/>
        <v>CAMISETA_CUELLO_REDONDO_MANGA_LARGA_TURQUESA</v>
      </c>
      <c r="E83" t="s">
        <v>1283</v>
      </c>
      <c r="F83" t="s">
        <v>1284</v>
      </c>
      <c r="G83" t="str">
        <f t="shared" si="3"/>
        <v>0106TUR</v>
      </c>
      <c r="H83" t="s">
        <v>1793</v>
      </c>
    </row>
    <row r="84" spans="1:8">
      <c r="A84" s="132" t="s">
        <v>1223</v>
      </c>
      <c r="B84" s="134" t="s">
        <v>1333</v>
      </c>
      <c r="C84" t="s">
        <v>85</v>
      </c>
      <c r="D84" t="str">
        <f t="shared" si="2"/>
        <v>CAMISETA_CUELLO_REDONDO_RECICLADA_MANGA_CORTA_GRIS_JASPE</v>
      </c>
      <c r="E84" t="s">
        <v>1371</v>
      </c>
      <c r="F84" t="s">
        <v>1372</v>
      </c>
      <c r="G84" t="str">
        <f t="shared" si="3"/>
        <v>2069GRJ</v>
      </c>
      <c r="H84" t="s">
        <v>1793</v>
      </c>
    </row>
    <row r="85" spans="1:8">
      <c r="A85" s="132" t="s">
        <v>1223</v>
      </c>
      <c r="B85" s="134" t="s">
        <v>1333</v>
      </c>
      <c r="C85" t="s">
        <v>31</v>
      </c>
      <c r="D85" t="str">
        <f t="shared" si="2"/>
        <v>CAMISETA_CUELLO_REDONDO_RECICLADA_MANGA_CORTA_MARINO</v>
      </c>
      <c r="E85" t="s">
        <v>1373</v>
      </c>
      <c r="F85" t="s">
        <v>1374</v>
      </c>
      <c r="G85" t="str">
        <f t="shared" si="3"/>
        <v>2069MAR</v>
      </c>
      <c r="H85" t="s">
        <v>1717</v>
      </c>
    </row>
    <row r="86" spans="1:8">
      <c r="A86" s="132" t="s">
        <v>1223</v>
      </c>
      <c r="B86" s="134" t="s">
        <v>1333</v>
      </c>
      <c r="C86" t="s">
        <v>34</v>
      </c>
      <c r="D86" t="str">
        <f t="shared" si="2"/>
        <v>CAMISETA_CUELLO_REDONDO_RECICLADA_MANGA_CORTA_NEGRO</v>
      </c>
      <c r="E86" t="s">
        <v>1375</v>
      </c>
      <c r="F86" t="s">
        <v>1376</v>
      </c>
      <c r="G86" t="str">
        <f t="shared" si="3"/>
        <v>2069NEG</v>
      </c>
      <c r="H86" t="s">
        <v>1717</v>
      </c>
    </row>
    <row r="87" spans="1:8">
      <c r="A87" s="132" t="s">
        <v>1223</v>
      </c>
      <c r="B87" s="134" t="s">
        <v>1334</v>
      </c>
      <c r="C87" t="s">
        <v>85</v>
      </c>
      <c r="D87" t="str">
        <f t="shared" si="2"/>
        <v>CAMISETA_CUELLO_REDONDO_RECICLADA_MANGA_LARGA_GRIS_JASPE</v>
      </c>
      <c r="E87" t="s">
        <v>1377</v>
      </c>
      <c r="F87" t="s">
        <v>1378</v>
      </c>
      <c r="G87" t="str">
        <f t="shared" si="3"/>
        <v>2071GRJ</v>
      </c>
      <c r="H87" t="s">
        <v>1717</v>
      </c>
    </row>
    <row r="88" spans="1:8">
      <c r="A88" s="132" t="s">
        <v>1223</v>
      </c>
      <c r="B88" s="134" t="s">
        <v>1334</v>
      </c>
      <c r="C88" t="s">
        <v>31</v>
      </c>
      <c r="D88" t="str">
        <f t="shared" si="2"/>
        <v>CAMISETA_CUELLO_REDONDO_RECICLADA_MANGA_LARGA_MARINO</v>
      </c>
      <c r="E88" t="s">
        <v>1379</v>
      </c>
      <c r="F88" t="s">
        <v>1380</v>
      </c>
      <c r="G88" t="str">
        <f t="shared" si="3"/>
        <v>2071MAR</v>
      </c>
      <c r="H88" t="s">
        <v>1717</v>
      </c>
    </row>
    <row r="89" spans="1:8">
      <c r="A89" s="132" t="s">
        <v>1223</v>
      </c>
      <c r="B89" s="134" t="s">
        <v>1334</v>
      </c>
      <c r="C89" t="s">
        <v>34</v>
      </c>
      <c r="D89" t="str">
        <f t="shared" si="2"/>
        <v>CAMISETA_CUELLO_REDONDO_RECICLADA_MANGA_LARGA_NEGRO</v>
      </c>
      <c r="E89" t="s">
        <v>1381</v>
      </c>
      <c r="F89" t="s">
        <v>1382</v>
      </c>
      <c r="G89" t="str">
        <f t="shared" si="3"/>
        <v>2071NEG</v>
      </c>
      <c r="H89" t="s">
        <v>1717</v>
      </c>
    </row>
    <row r="90" spans="1:8">
      <c r="A90" s="132" t="s">
        <v>1223</v>
      </c>
      <c r="B90" s="134" t="s">
        <v>1697</v>
      </c>
      <c r="C90" t="s">
        <v>30</v>
      </c>
      <c r="D90" t="str">
        <f t="shared" si="2"/>
        <v>CAMISETA_CUELLO_REDONDO_STRECH_ICE_COOL_TECH_M_C_BLANCO</v>
      </c>
      <c r="E90" t="s">
        <v>1681</v>
      </c>
      <c r="F90" t="s">
        <v>1689</v>
      </c>
      <c r="G90" t="str">
        <f t="shared" si="3"/>
        <v>2457BLA</v>
      </c>
      <c r="H90" t="s">
        <v>1717</v>
      </c>
    </row>
    <row r="91" spans="1:8">
      <c r="A91" s="132" t="s">
        <v>1223</v>
      </c>
      <c r="B91" s="134" t="s">
        <v>1697</v>
      </c>
      <c r="C91" t="s">
        <v>79</v>
      </c>
      <c r="D91" t="str">
        <f t="shared" si="2"/>
        <v>CAMISETA_CUELLO_REDONDO_STRECH_ICE_COOL_TECH_M_C_GRIS_OXFORD</v>
      </c>
      <c r="E91" t="s">
        <v>1684</v>
      </c>
      <c r="F91" t="s">
        <v>1690</v>
      </c>
      <c r="G91" t="str">
        <f t="shared" si="3"/>
        <v>2457GRO</v>
      </c>
      <c r="H91" t="s">
        <v>1717</v>
      </c>
    </row>
    <row r="92" spans="1:8">
      <c r="A92" s="132" t="s">
        <v>1223</v>
      </c>
      <c r="B92" s="134" t="s">
        <v>1697</v>
      </c>
      <c r="C92" t="s">
        <v>31</v>
      </c>
      <c r="D92" t="str">
        <f t="shared" si="2"/>
        <v>CAMISETA_CUELLO_REDONDO_STRECH_ICE_COOL_TECH_M_C_MARINO</v>
      </c>
      <c r="E92" t="s">
        <v>1682</v>
      </c>
      <c r="F92" t="s">
        <v>1691</v>
      </c>
      <c r="G92" t="str">
        <f t="shared" si="3"/>
        <v>2457MAR</v>
      </c>
      <c r="H92" t="s">
        <v>1717</v>
      </c>
    </row>
    <row r="93" spans="1:8">
      <c r="A93" s="132" t="s">
        <v>1223</v>
      </c>
      <c r="B93" s="134" t="s">
        <v>1697</v>
      </c>
      <c r="C93" t="s">
        <v>34</v>
      </c>
      <c r="D93" t="str">
        <f t="shared" si="2"/>
        <v>CAMISETA_CUELLO_REDONDO_STRECH_ICE_COOL_TECH_M_C_NEGRO</v>
      </c>
      <c r="E93" t="s">
        <v>1683</v>
      </c>
      <c r="F93" t="s">
        <v>1692</v>
      </c>
      <c r="G93" t="str">
        <f t="shared" si="3"/>
        <v>2457NEG</v>
      </c>
      <c r="H93" t="s">
        <v>1717</v>
      </c>
    </row>
    <row r="94" spans="1:8">
      <c r="A94" s="132" t="s">
        <v>1223</v>
      </c>
      <c r="B94" s="134" t="s">
        <v>1697</v>
      </c>
      <c r="C94" t="s">
        <v>52</v>
      </c>
      <c r="D94" t="str">
        <f t="shared" si="2"/>
        <v>CAMISETA_CUELLO_REDONDO_STRECH_ICE_COOL_TECH_M_C_ROJO</v>
      </c>
      <c r="E94" t="s">
        <v>1714</v>
      </c>
      <c r="F94" t="s">
        <v>1715</v>
      </c>
      <c r="G94" t="str">
        <f t="shared" si="3"/>
        <v>2457ROJ</v>
      </c>
      <c r="H94" t="s">
        <v>1717</v>
      </c>
    </row>
    <row r="95" spans="1:8">
      <c r="A95" s="132" t="s">
        <v>1223</v>
      </c>
      <c r="B95" s="134" t="s">
        <v>1698</v>
      </c>
      <c r="C95" t="s">
        <v>30</v>
      </c>
      <c r="D95" t="str">
        <f t="shared" si="2"/>
        <v>CAMISETA_CUELLO_REDONDO_STRECH_ICE_COOL_TECH_M_L_BLANCO</v>
      </c>
      <c r="E95" t="s">
        <v>1685</v>
      </c>
      <c r="F95" t="s">
        <v>1693</v>
      </c>
      <c r="G95" t="str">
        <f t="shared" si="3"/>
        <v>2458BLA</v>
      </c>
      <c r="H95" t="s">
        <v>1793</v>
      </c>
    </row>
    <row r="96" spans="1:8">
      <c r="A96" s="132" t="s">
        <v>1223</v>
      </c>
      <c r="B96" s="134" t="s">
        <v>1698</v>
      </c>
      <c r="C96" t="s">
        <v>79</v>
      </c>
      <c r="D96" t="str">
        <f t="shared" si="2"/>
        <v>CAMISETA_CUELLO_REDONDO_STRECH_ICE_COOL_TECH_M_L_GRIS_OXFORD</v>
      </c>
      <c r="E96" t="s">
        <v>1686</v>
      </c>
      <c r="F96" t="s">
        <v>1694</v>
      </c>
      <c r="G96" t="str">
        <f t="shared" si="3"/>
        <v>2458GRO</v>
      </c>
      <c r="H96" t="s">
        <v>1717</v>
      </c>
    </row>
    <row r="97" spans="1:8">
      <c r="A97" s="132" t="s">
        <v>1223</v>
      </c>
      <c r="B97" s="134" t="s">
        <v>1698</v>
      </c>
      <c r="C97" t="s">
        <v>31</v>
      </c>
      <c r="D97" t="str">
        <f t="shared" si="2"/>
        <v>CAMISETA_CUELLO_REDONDO_STRECH_ICE_COOL_TECH_M_L_MARINO</v>
      </c>
      <c r="E97" t="s">
        <v>1687</v>
      </c>
      <c r="F97" t="s">
        <v>1695</v>
      </c>
      <c r="G97" t="str">
        <f t="shared" si="3"/>
        <v>2458MAR</v>
      </c>
      <c r="H97" t="s">
        <v>1717</v>
      </c>
    </row>
    <row r="98" spans="1:8">
      <c r="A98" s="132" t="s">
        <v>1223</v>
      </c>
      <c r="B98" s="134" t="s">
        <v>1698</v>
      </c>
      <c r="C98" t="s">
        <v>34</v>
      </c>
      <c r="D98" t="str">
        <f t="shared" si="2"/>
        <v>CAMISETA_CUELLO_REDONDO_STRECH_ICE_COOL_TECH_M_L_NEGRO</v>
      </c>
      <c r="E98" t="s">
        <v>1688</v>
      </c>
      <c r="F98" t="s">
        <v>1696</v>
      </c>
      <c r="G98" t="str">
        <f t="shared" si="3"/>
        <v>2458NEG</v>
      </c>
      <c r="H98" t="s">
        <v>1717</v>
      </c>
    </row>
    <row r="99" spans="1:8">
      <c r="A99" s="132" t="s">
        <v>83</v>
      </c>
      <c r="B99" s="134" t="s">
        <v>1048</v>
      </c>
      <c r="C99" t="s">
        <v>103</v>
      </c>
      <c r="D99" t="str">
        <f t="shared" si="2"/>
        <v>CAMISOLA_ALTA_VISIBILIDAD_CON_REFLEJANTE_AMARILLO_NEON</v>
      </c>
      <c r="E99" t="s">
        <v>1049</v>
      </c>
      <c r="F99" t="s">
        <v>1050</v>
      </c>
      <c r="G99" t="str">
        <f t="shared" si="3"/>
        <v>1490AMN</v>
      </c>
      <c r="H99" t="s">
        <v>1717</v>
      </c>
    </row>
    <row r="100" spans="1:8">
      <c r="A100" s="132" t="s">
        <v>83</v>
      </c>
      <c r="B100" s="134" t="s">
        <v>136</v>
      </c>
      <c r="C100" t="s">
        <v>31</v>
      </c>
      <c r="D100" t="str">
        <f t="shared" si="2"/>
        <v>CAMISOLA_MANGA_CORTA_CIRCUITO_MARINO</v>
      </c>
      <c r="E100" t="s">
        <v>166</v>
      </c>
      <c r="F100" t="s">
        <v>264</v>
      </c>
      <c r="G100" t="str">
        <f t="shared" si="3"/>
        <v>0066MAR</v>
      </c>
      <c r="H100" t="s">
        <v>1717</v>
      </c>
    </row>
    <row r="101" spans="1:8">
      <c r="A101" s="132" t="s">
        <v>83</v>
      </c>
      <c r="B101" s="134" t="s">
        <v>1008</v>
      </c>
      <c r="C101" t="s">
        <v>34</v>
      </c>
      <c r="D101" t="str">
        <f t="shared" si="2"/>
        <v>CAMISOLA_MANGA_CORTA_FLEXIBLE_RIPSTOP_NEGRO</v>
      </c>
      <c r="E101" t="s">
        <v>1009</v>
      </c>
      <c r="F101" t="s">
        <v>1010</v>
      </c>
      <c r="G101" t="str">
        <f t="shared" si="3"/>
        <v>1427NEG</v>
      </c>
      <c r="H101" t="s">
        <v>1717</v>
      </c>
    </row>
    <row r="102" spans="1:8">
      <c r="A102" s="132" t="s">
        <v>83</v>
      </c>
      <c r="B102" s="134" t="s">
        <v>531</v>
      </c>
      <c r="C102" t="s">
        <v>1190</v>
      </c>
      <c r="D102" t="str">
        <f t="shared" si="2"/>
        <v>CAMISOLA_MANGA_CORTA_FORMULA_1_MARINO/REY</v>
      </c>
      <c r="E102" t="s">
        <v>1191</v>
      </c>
      <c r="F102" t="s">
        <v>1192</v>
      </c>
      <c r="G102" t="str">
        <f t="shared" si="3"/>
        <v>1665M/R</v>
      </c>
      <c r="H102" t="s">
        <v>1717</v>
      </c>
    </row>
    <row r="103" spans="1:8">
      <c r="A103" s="132" t="s">
        <v>83</v>
      </c>
      <c r="B103" s="134" t="s">
        <v>531</v>
      </c>
      <c r="C103" t="s">
        <v>45</v>
      </c>
      <c r="D103" t="str">
        <f t="shared" si="2"/>
        <v>CAMISOLA_MANGA_CORTA_FORMULA_1_ROJO/BLANCO</v>
      </c>
      <c r="E103" t="s">
        <v>168</v>
      </c>
      <c r="F103" t="s">
        <v>266</v>
      </c>
      <c r="G103" t="str">
        <f t="shared" si="3"/>
        <v>0784ROJ</v>
      </c>
      <c r="H103" t="s">
        <v>1793</v>
      </c>
    </row>
    <row r="104" spans="1:8">
      <c r="A104" s="132" t="s">
        <v>83</v>
      </c>
      <c r="B104" s="134" t="s">
        <v>528</v>
      </c>
      <c r="C104" t="s">
        <v>79</v>
      </c>
      <c r="D104" t="str">
        <f t="shared" si="2"/>
        <v>CAMISOLA_MANGA_CORTA_MODELO_TALLER_GRIS_OXFORD</v>
      </c>
      <c r="E104" t="s">
        <v>529</v>
      </c>
      <c r="F104" t="s">
        <v>530</v>
      </c>
      <c r="G104" t="str">
        <f t="shared" si="3"/>
        <v>0961GRO</v>
      </c>
      <c r="H104" t="s">
        <v>1717</v>
      </c>
    </row>
    <row r="105" spans="1:8">
      <c r="A105" s="132" t="s">
        <v>83</v>
      </c>
      <c r="B105" s="134" t="s">
        <v>1408</v>
      </c>
      <c r="C105" t="s">
        <v>30</v>
      </c>
      <c r="D105" t="str">
        <f t="shared" si="2"/>
        <v>CAMISOLA_MANGA_CORTA_SEGURIDAD_BLANCO</v>
      </c>
      <c r="E105" t="s">
        <v>167</v>
      </c>
      <c r="F105" t="s">
        <v>265</v>
      </c>
      <c r="G105" t="str">
        <f t="shared" si="3"/>
        <v>0150BLA</v>
      </c>
      <c r="H105" t="s">
        <v>1793</v>
      </c>
    </row>
    <row r="106" spans="1:8">
      <c r="A106" s="132" t="s">
        <v>83</v>
      </c>
      <c r="B106" s="134" t="s">
        <v>133</v>
      </c>
      <c r="C106" t="s">
        <v>40</v>
      </c>
      <c r="D106" t="str">
        <f t="shared" si="2"/>
        <v>CAMISOLA_MANGA_LARGA_GRUPO_MEXICO_CAQUI</v>
      </c>
      <c r="E106" t="s">
        <v>164</v>
      </c>
      <c r="F106" t="s">
        <v>261</v>
      </c>
      <c r="G106" t="str">
        <f t="shared" si="3"/>
        <v>0134CAQ</v>
      </c>
      <c r="H106" t="s">
        <v>1717</v>
      </c>
    </row>
    <row r="107" spans="1:8">
      <c r="A107" s="132" t="s">
        <v>83</v>
      </c>
      <c r="B107" s="134" t="s">
        <v>133</v>
      </c>
      <c r="C107" t="s">
        <v>79</v>
      </c>
      <c r="D107" t="str">
        <f t="shared" si="2"/>
        <v>CAMISOLA_MANGA_LARGA_GRUPO_MEXICO_GRIS_OXFORD</v>
      </c>
      <c r="E107" t="s">
        <v>1430</v>
      </c>
      <c r="F107" t="s">
        <v>1431</v>
      </c>
      <c r="G107" t="str">
        <f t="shared" si="3"/>
        <v>0134GRO</v>
      </c>
      <c r="H107" t="s">
        <v>1717</v>
      </c>
    </row>
    <row r="108" spans="1:8">
      <c r="A108" s="132" t="s">
        <v>83</v>
      </c>
      <c r="B108" s="134" t="s">
        <v>133</v>
      </c>
      <c r="C108" t="s">
        <v>31</v>
      </c>
      <c r="D108" t="str">
        <f t="shared" si="2"/>
        <v>CAMISOLA_MANGA_LARGA_GRUPO_MEXICO_MARINO</v>
      </c>
      <c r="E108" t="s">
        <v>165</v>
      </c>
      <c r="F108" t="s">
        <v>262</v>
      </c>
      <c r="G108" t="str">
        <f t="shared" si="3"/>
        <v>0134MAR</v>
      </c>
      <c r="H108" t="s">
        <v>1717</v>
      </c>
    </row>
    <row r="109" spans="1:8">
      <c r="A109" s="132" t="s">
        <v>83</v>
      </c>
      <c r="B109" s="134" t="s">
        <v>1573</v>
      </c>
      <c r="C109" t="s">
        <v>30</v>
      </c>
      <c r="D109" t="str">
        <f t="shared" si="2"/>
        <v>CAMISOLA_ESCUDERIA_BLANCO</v>
      </c>
      <c r="E109" t="s">
        <v>1574</v>
      </c>
      <c r="F109" t="s">
        <v>1577</v>
      </c>
      <c r="G109" t="str">
        <f t="shared" si="3"/>
        <v>2237BLA</v>
      </c>
      <c r="H109" t="s">
        <v>1717</v>
      </c>
    </row>
    <row r="110" spans="1:8">
      <c r="A110" s="132" t="s">
        <v>83</v>
      </c>
      <c r="B110" s="134" t="s">
        <v>1573</v>
      </c>
      <c r="C110" t="s">
        <v>79</v>
      </c>
      <c r="D110" t="str">
        <f t="shared" si="2"/>
        <v>CAMISOLA_ESCUDERIA_GRIS_OXFORD</v>
      </c>
      <c r="E110" t="s">
        <v>1576</v>
      </c>
      <c r="F110" t="s">
        <v>1578</v>
      </c>
      <c r="G110" t="str">
        <f t="shared" si="3"/>
        <v>2237GRO</v>
      </c>
      <c r="H110" t="s">
        <v>1717</v>
      </c>
    </row>
    <row r="111" spans="1:8">
      <c r="A111" s="132" t="s">
        <v>83</v>
      </c>
      <c r="B111" s="134" t="s">
        <v>1573</v>
      </c>
      <c r="C111" t="s">
        <v>31</v>
      </c>
      <c r="D111" t="str">
        <f t="shared" si="2"/>
        <v>CAMISOLA_ESCUDERIA_MARINO</v>
      </c>
      <c r="E111" t="s">
        <v>1575</v>
      </c>
      <c r="F111" t="s">
        <v>1579</v>
      </c>
      <c r="G111" t="str">
        <f t="shared" si="3"/>
        <v>2237MAR</v>
      </c>
      <c r="H111" t="s">
        <v>1717</v>
      </c>
    </row>
    <row r="112" spans="1:8">
      <c r="A112" s="132" t="s">
        <v>83</v>
      </c>
      <c r="B112" s="133" t="s">
        <v>1774</v>
      </c>
      <c r="C112" t="s">
        <v>31</v>
      </c>
      <c r="D112" t="str">
        <f t="shared" si="2"/>
        <v>CAMISOLA_IGNIFUGA_825_CERTIFICADA_MARINO</v>
      </c>
      <c r="E112" t="s">
        <v>1776</v>
      </c>
      <c r="F112" t="s">
        <v>1777</v>
      </c>
      <c r="G112" t="str">
        <f t="shared" si="3"/>
        <v>2673MAR</v>
      </c>
      <c r="H112" t="s">
        <v>1717</v>
      </c>
    </row>
    <row r="113" spans="1:8">
      <c r="A113" s="132" t="s">
        <v>83</v>
      </c>
      <c r="B113" t="s">
        <v>1775</v>
      </c>
      <c r="C113" t="s">
        <v>31</v>
      </c>
      <c r="D113" t="str">
        <f t="shared" si="2"/>
        <v>CAMISOLA_IGNIFUGA_830_CERTIFICADA_MARINO</v>
      </c>
      <c r="E113" t="s">
        <v>1778</v>
      </c>
      <c r="F113" t="s">
        <v>1779</v>
      </c>
      <c r="G113" t="str">
        <f t="shared" si="3"/>
        <v>2695MAR</v>
      </c>
      <c r="H113" t="s">
        <v>1717</v>
      </c>
    </row>
    <row r="114" spans="1:8">
      <c r="A114" s="132" t="s">
        <v>83</v>
      </c>
      <c r="B114" s="134" t="s">
        <v>135</v>
      </c>
      <c r="C114" t="s">
        <v>31</v>
      </c>
      <c r="D114" t="str">
        <f t="shared" si="2"/>
        <v>CAMISOLA_MANGA_LARGA_INDUSTRIAL_GRUPO_MEXICO_TELA_IGNIFUGA_MARINO</v>
      </c>
      <c r="E114" t="s">
        <v>176</v>
      </c>
      <c r="F114" t="s">
        <v>263</v>
      </c>
      <c r="G114" t="str">
        <f t="shared" si="3"/>
        <v>0787MAR</v>
      </c>
      <c r="H114" t="s">
        <v>1717</v>
      </c>
    </row>
    <row r="115" spans="1:8">
      <c r="A115" s="132" t="s">
        <v>551</v>
      </c>
      <c r="B115" s="134" t="s">
        <v>570</v>
      </c>
      <c r="C115" t="s">
        <v>552</v>
      </c>
      <c r="D115" t="str">
        <f t="shared" si="2"/>
        <v>CARETA_PROTECCION_FACIAL_PREMIUM_TRANSPARENTE</v>
      </c>
      <c r="E115" t="s">
        <v>655</v>
      </c>
      <c r="F115" t="s">
        <v>657</v>
      </c>
      <c r="G115" t="str">
        <f t="shared" si="3"/>
        <v>1105TRA</v>
      </c>
      <c r="H115" t="s">
        <v>1793</v>
      </c>
    </row>
    <row r="116" spans="1:8">
      <c r="A116" s="132" t="s">
        <v>58</v>
      </c>
      <c r="B116" s="134" t="s">
        <v>77</v>
      </c>
      <c r="C116" t="s">
        <v>31</v>
      </c>
      <c r="D116" t="str">
        <f t="shared" si="2"/>
        <v>CASACA_ATENAS_MARINO</v>
      </c>
      <c r="E116" t="s">
        <v>179</v>
      </c>
      <c r="F116" t="s">
        <v>299</v>
      </c>
      <c r="G116" t="str">
        <f t="shared" si="3"/>
        <v>0270MAR</v>
      </c>
      <c r="H116" t="s">
        <v>1793</v>
      </c>
    </row>
    <row r="117" spans="1:8">
      <c r="A117" s="132" t="s">
        <v>101</v>
      </c>
      <c r="B117" s="134" t="s">
        <v>122</v>
      </c>
      <c r="C117" t="s">
        <v>113</v>
      </c>
      <c r="D117" t="str">
        <f t="shared" si="2"/>
        <v>CASCO_TIPO_CACHUCHA_CON_MATRACA_AMARILLO</v>
      </c>
      <c r="E117" t="s">
        <v>735</v>
      </c>
      <c r="F117" t="s">
        <v>736</v>
      </c>
      <c r="G117" t="str">
        <f t="shared" si="3"/>
        <v>0176AMA</v>
      </c>
      <c r="H117" t="s">
        <v>1717</v>
      </c>
    </row>
    <row r="118" spans="1:8">
      <c r="A118" s="132" t="s">
        <v>101</v>
      </c>
      <c r="B118" s="134" t="s">
        <v>122</v>
      </c>
      <c r="C118" t="s">
        <v>30</v>
      </c>
      <c r="D118" t="str">
        <f t="shared" si="2"/>
        <v>CASCO_TIPO_CACHUCHA_CON_MATRACA_BLANCO</v>
      </c>
      <c r="E118" t="s">
        <v>737</v>
      </c>
      <c r="F118" t="s">
        <v>738</v>
      </c>
      <c r="G118" t="str">
        <f t="shared" si="3"/>
        <v>0176BLA</v>
      </c>
      <c r="H118" t="s">
        <v>1717</v>
      </c>
    </row>
    <row r="119" spans="1:8">
      <c r="A119" s="132" t="s">
        <v>101</v>
      </c>
      <c r="B119" s="134" t="s">
        <v>122</v>
      </c>
      <c r="C119" t="s">
        <v>46</v>
      </c>
      <c r="D119" t="str">
        <f t="shared" si="2"/>
        <v>CASCO_TIPO_CACHUCHA_CON_MATRACA_NARANJA</v>
      </c>
      <c r="E119" t="s">
        <v>739</v>
      </c>
      <c r="F119" t="s">
        <v>740</v>
      </c>
      <c r="G119" t="str">
        <f t="shared" si="3"/>
        <v>0176NAR</v>
      </c>
      <c r="H119" t="s">
        <v>1717</v>
      </c>
    </row>
    <row r="120" spans="1:8">
      <c r="A120" s="132" t="s">
        <v>101</v>
      </c>
      <c r="B120" s="134" t="s">
        <v>122</v>
      </c>
      <c r="C120" t="s">
        <v>55</v>
      </c>
      <c r="D120" t="str">
        <f t="shared" si="2"/>
        <v>CASCO_TIPO_CACHUCHA_CON_MATRACA_REY</v>
      </c>
      <c r="E120" t="s">
        <v>741</v>
      </c>
      <c r="F120" t="s">
        <v>742</v>
      </c>
      <c r="G120" t="str">
        <f t="shared" si="3"/>
        <v>0176REY</v>
      </c>
      <c r="H120" t="s">
        <v>1717</v>
      </c>
    </row>
    <row r="121" spans="1:8">
      <c r="A121" s="132" t="s">
        <v>101</v>
      </c>
      <c r="B121" s="134" t="s">
        <v>122</v>
      </c>
      <c r="C121" t="s">
        <v>52</v>
      </c>
      <c r="D121" t="str">
        <f t="shared" si="2"/>
        <v>CASCO_TIPO_CACHUCHA_CON_MATRACA_ROJO</v>
      </c>
      <c r="E121" t="s">
        <v>743</v>
      </c>
      <c r="F121" t="s">
        <v>744</v>
      </c>
      <c r="G121" t="str">
        <f t="shared" si="3"/>
        <v>0176ROJ</v>
      </c>
      <c r="H121" t="s">
        <v>1717</v>
      </c>
    </row>
    <row r="122" spans="1:8">
      <c r="A122" s="132" t="s">
        <v>32</v>
      </c>
      <c r="B122" s="134" t="s">
        <v>35</v>
      </c>
      <c r="C122" t="s">
        <v>31</v>
      </c>
      <c r="D122" t="str">
        <f t="shared" si="2"/>
        <v>CHALECO_BOLIVIA_MARINO</v>
      </c>
      <c r="E122" t="s">
        <v>159</v>
      </c>
      <c r="F122" t="s">
        <v>269</v>
      </c>
      <c r="G122" t="str">
        <f t="shared" si="3"/>
        <v>0181MAR</v>
      </c>
      <c r="H122" t="s">
        <v>1717</v>
      </c>
    </row>
    <row r="123" spans="1:8">
      <c r="A123" s="132" t="s">
        <v>32</v>
      </c>
      <c r="B123" s="134" t="s">
        <v>35</v>
      </c>
      <c r="C123" t="s">
        <v>34</v>
      </c>
      <c r="D123" t="str">
        <f t="shared" si="2"/>
        <v>CHALECO_BOLIVIA_NEGRO</v>
      </c>
      <c r="E123" t="s">
        <v>160</v>
      </c>
      <c r="F123" t="s">
        <v>270</v>
      </c>
      <c r="G123" t="str">
        <f t="shared" si="3"/>
        <v>0181NEG</v>
      </c>
      <c r="H123" t="s">
        <v>1717</v>
      </c>
    </row>
    <row r="124" spans="1:8">
      <c r="A124" s="132" t="s">
        <v>32</v>
      </c>
      <c r="B124" s="134" t="s">
        <v>1388</v>
      </c>
      <c r="C124" t="s">
        <v>34</v>
      </c>
      <c r="D124" t="str">
        <f t="shared" si="2"/>
        <v>CHALECO_BUENOS_AIRES_NEGRO</v>
      </c>
      <c r="E124" t="s">
        <v>1654</v>
      </c>
      <c r="F124" t="s">
        <v>1655</v>
      </c>
      <c r="G124" t="str">
        <f t="shared" si="3"/>
        <v>2347NEG</v>
      </c>
      <c r="H124" t="s">
        <v>1717</v>
      </c>
    </row>
    <row r="125" spans="1:8">
      <c r="A125" s="132" t="s">
        <v>32</v>
      </c>
      <c r="B125" s="134" t="s">
        <v>1567</v>
      </c>
      <c r="C125" t="s">
        <v>85</v>
      </c>
      <c r="D125" t="str">
        <f t="shared" si="2"/>
        <v>CHALECO_DUBLIN_GRIS_JASPE</v>
      </c>
      <c r="E125" t="s">
        <v>1658</v>
      </c>
      <c r="F125" t="s">
        <v>1660</v>
      </c>
      <c r="G125" t="str">
        <f t="shared" si="3"/>
        <v>2435GRJ</v>
      </c>
      <c r="H125" t="s">
        <v>1717</v>
      </c>
    </row>
    <row r="126" spans="1:8">
      <c r="A126" s="132" t="s">
        <v>32</v>
      </c>
      <c r="B126" s="134" t="s">
        <v>1567</v>
      </c>
      <c r="C126" t="s">
        <v>31</v>
      </c>
      <c r="D126" t="str">
        <f t="shared" si="2"/>
        <v>CHALECO_DUBLIN_MARINO</v>
      </c>
      <c r="E126" t="s">
        <v>1659</v>
      </c>
      <c r="F126" t="s">
        <v>1661</v>
      </c>
      <c r="G126" t="str">
        <f t="shared" si="3"/>
        <v>2363MAR</v>
      </c>
      <c r="H126" t="s">
        <v>1717</v>
      </c>
    </row>
    <row r="127" spans="1:8">
      <c r="A127" s="132" t="s">
        <v>32</v>
      </c>
      <c r="B127" s="134" t="s">
        <v>1162</v>
      </c>
      <c r="C127" t="s">
        <v>34</v>
      </c>
      <c r="D127" t="str">
        <f t="shared" si="2"/>
        <v>CHALECO_ELEGANT_NEGRO</v>
      </c>
      <c r="E127" t="s">
        <v>1163</v>
      </c>
      <c r="F127" t="s">
        <v>1164</v>
      </c>
      <c r="G127" t="str">
        <f t="shared" si="3"/>
        <v>1195NEG</v>
      </c>
      <c r="H127" t="s">
        <v>1717</v>
      </c>
    </row>
    <row r="128" spans="1:8">
      <c r="A128" s="132" t="s">
        <v>32</v>
      </c>
      <c r="B128" s="134" t="s">
        <v>1383</v>
      </c>
      <c r="C128" t="s">
        <v>34</v>
      </c>
      <c r="D128" t="str">
        <f t="shared" si="2"/>
        <v>CHALECO_OSAKA_NEGRO</v>
      </c>
      <c r="E128" t="s">
        <v>1620</v>
      </c>
      <c r="F128" t="s">
        <v>1621</v>
      </c>
      <c r="G128" t="str">
        <f t="shared" si="3"/>
        <v>2191NEG</v>
      </c>
      <c r="H128" t="s">
        <v>1717</v>
      </c>
    </row>
    <row r="129" spans="1:8">
      <c r="A129" s="132" t="s">
        <v>32</v>
      </c>
      <c r="B129" s="134" t="s">
        <v>1398</v>
      </c>
      <c r="C129" t="s">
        <v>31</v>
      </c>
      <c r="D129" t="str">
        <f t="shared" si="2"/>
        <v>CHALECO_POLAR_AFELPADO_UNISEX_MARINO</v>
      </c>
      <c r="E129" t="s">
        <v>1432</v>
      </c>
      <c r="F129" t="s">
        <v>1433</v>
      </c>
      <c r="G129" t="str">
        <f t="shared" si="3"/>
        <v>2078MAR</v>
      </c>
      <c r="H129" t="s">
        <v>1793</v>
      </c>
    </row>
    <row r="130" spans="1:8">
      <c r="A130" s="132" t="s">
        <v>32</v>
      </c>
      <c r="B130" s="134" t="s">
        <v>518</v>
      </c>
      <c r="C130" t="s">
        <v>31</v>
      </c>
      <c r="D130" t="str">
        <f t="shared" si="2"/>
        <v>CHALECO_TOKIO_MARINO</v>
      </c>
      <c r="E130" t="s">
        <v>519</v>
      </c>
      <c r="F130" t="s">
        <v>520</v>
      </c>
      <c r="G130" t="str">
        <f t="shared" si="3"/>
        <v>0877MAR</v>
      </c>
      <c r="H130" t="s">
        <v>1717</v>
      </c>
    </row>
    <row r="131" spans="1:8">
      <c r="A131" s="132" t="s">
        <v>32</v>
      </c>
      <c r="B131" s="134" t="s">
        <v>518</v>
      </c>
      <c r="C131" t="s">
        <v>1649</v>
      </c>
      <c r="D131" t="str">
        <f t="shared" ref="D131:D194" si="4">CONCATENATE(A131,"_",B131,"_",C131)</f>
        <v>CHALECO_TOKIO_MARINO_OSCURO</v>
      </c>
      <c r="E131" t="s">
        <v>1650</v>
      </c>
      <c r="F131" t="s">
        <v>1651</v>
      </c>
      <c r="G131" t="str">
        <f t="shared" ref="G131:G194" si="5">MID(E131,3,7)</f>
        <v>274MAR</v>
      </c>
      <c r="H131" t="s">
        <v>1793</v>
      </c>
    </row>
    <row r="132" spans="1:8">
      <c r="A132" s="132" t="s">
        <v>32</v>
      </c>
      <c r="B132" s="134" t="s">
        <v>33</v>
      </c>
      <c r="C132" t="s">
        <v>31</v>
      </c>
      <c r="D132" t="str">
        <f t="shared" si="4"/>
        <v>CHALECO_URUGUAY_MARINO</v>
      </c>
      <c r="E132" t="s">
        <v>157</v>
      </c>
      <c r="F132" t="s">
        <v>271</v>
      </c>
      <c r="G132" t="str">
        <f t="shared" si="5"/>
        <v>0195MAR</v>
      </c>
      <c r="H132" t="s">
        <v>1793</v>
      </c>
    </row>
    <row r="133" spans="1:8">
      <c r="A133" s="132" t="s">
        <v>32</v>
      </c>
      <c r="B133" s="134" t="s">
        <v>33</v>
      </c>
      <c r="C133" t="s">
        <v>34</v>
      </c>
      <c r="D133" t="str">
        <f t="shared" si="4"/>
        <v>CHALECO_URUGUAY_NEGRO</v>
      </c>
      <c r="E133" t="s">
        <v>158</v>
      </c>
      <c r="F133" t="s">
        <v>272</v>
      </c>
      <c r="G133" t="str">
        <f t="shared" si="5"/>
        <v>0195NEG</v>
      </c>
      <c r="H133" t="s">
        <v>1793</v>
      </c>
    </row>
    <row r="134" spans="1:8">
      <c r="A134" s="132" t="s">
        <v>86</v>
      </c>
      <c r="B134" s="134" t="s">
        <v>108</v>
      </c>
      <c r="C134" t="s">
        <v>103</v>
      </c>
      <c r="D134" t="str">
        <f t="shared" si="4"/>
        <v>CHALECO_DE_SEGURIDAD_BRIGADISTA_AMARILLO_NEON</v>
      </c>
      <c r="E134" t="s">
        <v>1145</v>
      </c>
      <c r="F134" t="s">
        <v>1146</v>
      </c>
      <c r="G134" t="str">
        <f t="shared" si="5"/>
        <v>0188AMN</v>
      </c>
      <c r="H134" t="s">
        <v>1717</v>
      </c>
    </row>
    <row r="135" spans="1:8">
      <c r="A135" s="132" t="s">
        <v>86</v>
      </c>
      <c r="B135" s="134" t="s">
        <v>108</v>
      </c>
      <c r="C135" t="s">
        <v>79</v>
      </c>
      <c r="D135" t="str">
        <f t="shared" si="4"/>
        <v>CHALECO_DE_SEGURIDAD_BRIGADISTA_GRIS_OXFORD</v>
      </c>
      <c r="E135" t="s">
        <v>1149</v>
      </c>
      <c r="F135" t="s">
        <v>1150</v>
      </c>
      <c r="G135" t="str">
        <f t="shared" si="5"/>
        <v>0188GRO</v>
      </c>
      <c r="H135" t="s">
        <v>1793</v>
      </c>
    </row>
    <row r="136" spans="1:8">
      <c r="A136" s="132" t="s">
        <v>86</v>
      </c>
      <c r="B136" s="134" t="s">
        <v>108</v>
      </c>
      <c r="C136" t="s">
        <v>31</v>
      </c>
      <c r="D136" t="str">
        <f t="shared" si="4"/>
        <v>CHALECO_DE_SEGURIDAD_BRIGADISTA_MARINO</v>
      </c>
      <c r="E136" t="s">
        <v>749</v>
      </c>
      <c r="F136" t="s">
        <v>750</v>
      </c>
      <c r="G136" t="str">
        <f t="shared" si="5"/>
        <v>0188MAR</v>
      </c>
      <c r="H136" t="s">
        <v>1717</v>
      </c>
    </row>
    <row r="137" spans="1:8">
      <c r="A137" s="132" t="s">
        <v>86</v>
      </c>
      <c r="B137" s="134" t="s">
        <v>108</v>
      </c>
      <c r="C137" t="s">
        <v>46</v>
      </c>
      <c r="D137" t="str">
        <f t="shared" si="4"/>
        <v>CHALECO_DE_SEGURIDAD_BRIGADISTA_NARANJA</v>
      </c>
      <c r="E137" t="s">
        <v>751</v>
      </c>
      <c r="F137" t="s">
        <v>752</v>
      </c>
      <c r="G137" t="str">
        <f t="shared" si="5"/>
        <v>0188NAR</v>
      </c>
      <c r="H137" t="s">
        <v>1717</v>
      </c>
    </row>
    <row r="138" spans="1:8">
      <c r="A138" s="132" t="s">
        <v>86</v>
      </c>
      <c r="B138" s="134" t="s">
        <v>108</v>
      </c>
      <c r="C138" t="s">
        <v>34</v>
      </c>
      <c r="D138" t="str">
        <f t="shared" si="4"/>
        <v>CHALECO_DE_SEGURIDAD_BRIGADISTA_NEGRO</v>
      </c>
      <c r="E138" t="s">
        <v>1147</v>
      </c>
      <c r="F138" t="s">
        <v>1148</v>
      </c>
      <c r="G138" t="str">
        <f t="shared" si="5"/>
        <v>0188NEG</v>
      </c>
      <c r="H138" t="s">
        <v>1793</v>
      </c>
    </row>
    <row r="139" spans="1:8">
      <c r="A139" s="132" t="s">
        <v>86</v>
      </c>
      <c r="B139" s="134" t="s">
        <v>108</v>
      </c>
      <c r="C139" t="s">
        <v>55</v>
      </c>
      <c r="D139" t="str">
        <f t="shared" si="4"/>
        <v>CHALECO_DE_SEGURIDAD_BRIGADISTA_REY</v>
      </c>
      <c r="E139" t="s">
        <v>753</v>
      </c>
      <c r="F139" t="s">
        <v>754</v>
      </c>
      <c r="G139" t="str">
        <f t="shared" si="5"/>
        <v>0188REY</v>
      </c>
      <c r="H139" t="s">
        <v>1717</v>
      </c>
    </row>
    <row r="140" spans="1:8">
      <c r="A140" s="132" t="s">
        <v>86</v>
      </c>
      <c r="B140" s="134" t="s">
        <v>1210</v>
      </c>
      <c r="C140" t="s">
        <v>46</v>
      </c>
      <c r="D140" t="str">
        <f t="shared" si="4"/>
        <v>CHALECO_DE_SEGURIDAD_MALLA_PREMIUM_NARANJA</v>
      </c>
      <c r="E140" t="s">
        <v>1211</v>
      </c>
      <c r="F140" t="s">
        <v>1212</v>
      </c>
      <c r="G140" t="str">
        <f t="shared" si="5"/>
        <v>1861NAN</v>
      </c>
      <c r="H140" t="s">
        <v>1717</v>
      </c>
    </row>
    <row r="141" spans="1:8">
      <c r="A141" s="132" t="s">
        <v>86</v>
      </c>
      <c r="B141" s="134" t="s">
        <v>109</v>
      </c>
      <c r="C141" t="s">
        <v>112</v>
      </c>
      <c r="D141" t="str">
        <f t="shared" si="4"/>
        <v>CHALECO_DE_SEGURIDAD_MALLA_Y_REFLEJANTE_NARANJA_NEON</v>
      </c>
      <c r="E141" t="s">
        <v>963</v>
      </c>
      <c r="F141" t="s">
        <v>963</v>
      </c>
      <c r="G141" t="str">
        <f t="shared" si="5"/>
        <v>0189NAN</v>
      </c>
      <c r="H141" t="s">
        <v>1717</v>
      </c>
    </row>
    <row r="142" spans="1:8">
      <c r="A142" s="132" t="s">
        <v>86</v>
      </c>
      <c r="B142" s="134" t="s">
        <v>105</v>
      </c>
      <c r="C142" t="s">
        <v>113</v>
      </c>
      <c r="D142" t="str">
        <f t="shared" si="4"/>
        <v>CHALECO_DE_SEGURIDAD_PROFESIONAL_AMARILLO</v>
      </c>
      <c r="E142" t="s">
        <v>747</v>
      </c>
      <c r="F142" t="s">
        <v>748</v>
      </c>
      <c r="G142" t="str">
        <f t="shared" si="5"/>
        <v>0190AMA</v>
      </c>
      <c r="H142" t="s">
        <v>1717</v>
      </c>
    </row>
    <row r="143" spans="1:8">
      <c r="A143" s="132" t="s">
        <v>86</v>
      </c>
      <c r="B143" s="134" t="s">
        <v>105</v>
      </c>
      <c r="C143" t="s">
        <v>112</v>
      </c>
      <c r="D143" t="str">
        <f t="shared" si="4"/>
        <v>CHALECO_DE_SEGURIDAD_PROFESIONAL_NARANJA_NEON</v>
      </c>
      <c r="E143" t="s">
        <v>745</v>
      </c>
      <c r="F143" t="s">
        <v>746</v>
      </c>
      <c r="G143" t="str">
        <f t="shared" si="5"/>
        <v>0190NAN</v>
      </c>
      <c r="H143" t="s">
        <v>1717</v>
      </c>
    </row>
    <row r="144" spans="1:8">
      <c r="A144" s="132" t="s">
        <v>1434</v>
      </c>
      <c r="B144" s="134" t="s">
        <v>99</v>
      </c>
      <c r="C144" t="s">
        <v>36</v>
      </c>
      <c r="D144" t="str">
        <f t="shared" si="4"/>
        <v>CHALECO_INDUSTRIAL_FOTOGRAFO_ARENA</v>
      </c>
      <c r="E144" t="s">
        <v>174</v>
      </c>
      <c r="F144" t="s">
        <v>267</v>
      </c>
      <c r="G144" t="str">
        <f t="shared" si="5"/>
        <v>0192ARE</v>
      </c>
      <c r="H144" t="s">
        <v>1793</v>
      </c>
    </row>
    <row r="145" spans="1:8">
      <c r="A145" s="132" t="s">
        <v>1434</v>
      </c>
      <c r="B145" s="134" t="s">
        <v>99</v>
      </c>
      <c r="C145" t="s">
        <v>31</v>
      </c>
      <c r="D145" t="str">
        <f t="shared" si="4"/>
        <v>CHALECO_INDUSTRIAL_FOTOGRAFO_MARINO</v>
      </c>
      <c r="E145" t="s">
        <v>175</v>
      </c>
      <c r="F145" t="s">
        <v>268</v>
      </c>
      <c r="G145" t="str">
        <f t="shared" si="5"/>
        <v>0192MAR</v>
      </c>
      <c r="H145" t="s">
        <v>1717</v>
      </c>
    </row>
    <row r="146" spans="1:8">
      <c r="A146" s="132" t="s">
        <v>1434</v>
      </c>
      <c r="B146" s="134" t="s">
        <v>1409</v>
      </c>
      <c r="C146" t="s">
        <v>103</v>
      </c>
      <c r="D146" t="str">
        <f t="shared" si="4"/>
        <v>CHALECO_INDUSTRIAL_FOTOGRAFO_JACKETWIEGHT_AMARILLO_NEON</v>
      </c>
      <c r="E146" t="s">
        <v>198</v>
      </c>
      <c r="F146" t="s">
        <v>369</v>
      </c>
      <c r="G146" t="str">
        <f t="shared" si="5"/>
        <v>0696AMN</v>
      </c>
      <c r="H146" t="s">
        <v>1793</v>
      </c>
    </row>
    <row r="147" spans="1:8">
      <c r="A147" s="132" t="s">
        <v>1434</v>
      </c>
      <c r="B147" s="134" t="s">
        <v>1711</v>
      </c>
      <c r="C147" t="s">
        <v>34</v>
      </c>
      <c r="D147" t="str">
        <f t="shared" si="4"/>
        <v>CHALECO_INDUSTRIAL_MAJOR_NEGRO</v>
      </c>
      <c r="E147" t="s">
        <v>1712</v>
      </c>
      <c r="F147" t="s">
        <v>1713</v>
      </c>
      <c r="G147" t="str">
        <f t="shared" si="5"/>
        <v>0913NEG</v>
      </c>
      <c r="H147" t="s">
        <v>1717</v>
      </c>
    </row>
    <row r="148" spans="1:8">
      <c r="A148" s="132" t="s">
        <v>1434</v>
      </c>
      <c r="B148" s="134" t="s">
        <v>938</v>
      </c>
      <c r="C148" t="s">
        <v>40</v>
      </c>
      <c r="D148" t="str">
        <f t="shared" si="4"/>
        <v>CHALECO_INDUSTRIAL_SAFARI_CAQUI</v>
      </c>
      <c r="E148" t="s">
        <v>942</v>
      </c>
      <c r="F148" t="s">
        <v>941</v>
      </c>
      <c r="G148" t="str">
        <f t="shared" si="5"/>
        <v>1055CAQ</v>
      </c>
      <c r="H148" t="s">
        <v>1717</v>
      </c>
    </row>
    <row r="149" spans="1:8">
      <c r="A149" s="132" t="s">
        <v>1434</v>
      </c>
      <c r="B149" s="134" t="s">
        <v>938</v>
      </c>
      <c r="C149" t="s">
        <v>31</v>
      </c>
      <c r="D149" t="str">
        <f t="shared" si="4"/>
        <v>CHALECO_INDUSTRIAL_SAFARI_MARINO</v>
      </c>
      <c r="E149" t="s">
        <v>939</v>
      </c>
      <c r="F149" t="s">
        <v>940</v>
      </c>
      <c r="G149" t="str">
        <f t="shared" si="5"/>
        <v>1055MAR</v>
      </c>
      <c r="H149" t="s">
        <v>1793</v>
      </c>
    </row>
    <row r="150" spans="1:8">
      <c r="A150" s="132" t="s">
        <v>37</v>
      </c>
      <c r="B150" s="134" t="s">
        <v>943</v>
      </c>
      <c r="C150" t="s">
        <v>34</v>
      </c>
      <c r="D150" t="str">
        <f t="shared" si="4"/>
        <v>CHAMARRA_ALASKA_NEGRO</v>
      </c>
      <c r="E150" t="s">
        <v>944</v>
      </c>
      <c r="F150" t="s">
        <v>945</v>
      </c>
      <c r="G150" t="str">
        <f t="shared" si="5"/>
        <v>0891NEG</v>
      </c>
      <c r="H150" t="s">
        <v>1717</v>
      </c>
    </row>
    <row r="151" spans="1:8">
      <c r="A151" s="132" t="s">
        <v>37</v>
      </c>
      <c r="B151" s="134" t="s">
        <v>35</v>
      </c>
      <c r="C151" t="s">
        <v>31</v>
      </c>
      <c r="D151" t="str">
        <f t="shared" si="4"/>
        <v>CHAMARRA_BOLIVIA_MARINO</v>
      </c>
      <c r="E151" t="s">
        <v>153</v>
      </c>
      <c r="F151" t="s">
        <v>273</v>
      </c>
      <c r="G151" t="str">
        <f t="shared" si="5"/>
        <v>0203MAR</v>
      </c>
      <c r="H151" t="s">
        <v>1717</v>
      </c>
    </row>
    <row r="152" spans="1:8">
      <c r="A152" s="132" t="s">
        <v>37</v>
      </c>
      <c r="B152" s="134" t="s">
        <v>35</v>
      </c>
      <c r="C152" t="s">
        <v>34</v>
      </c>
      <c r="D152" t="str">
        <f t="shared" si="4"/>
        <v>CHAMARRA_BOLIVIA_NEGRO</v>
      </c>
      <c r="E152" t="s">
        <v>154</v>
      </c>
      <c r="F152" t="s">
        <v>274</v>
      </c>
      <c r="G152" t="str">
        <f t="shared" si="5"/>
        <v>0203NEG</v>
      </c>
      <c r="H152" t="s">
        <v>1717</v>
      </c>
    </row>
    <row r="153" spans="1:8">
      <c r="A153" s="132" t="s">
        <v>37</v>
      </c>
      <c r="B153" s="134" t="s">
        <v>543</v>
      </c>
      <c r="C153" t="s">
        <v>34</v>
      </c>
      <c r="D153" t="str">
        <f t="shared" si="4"/>
        <v>CHAMARRA_BOLIVIA_REFLEJANTE_NEGRO</v>
      </c>
      <c r="E153" t="s">
        <v>544</v>
      </c>
      <c r="F153" t="s">
        <v>545</v>
      </c>
      <c r="G153" t="str">
        <f t="shared" si="5"/>
        <v>0953NEG</v>
      </c>
      <c r="H153" t="s">
        <v>1793</v>
      </c>
    </row>
    <row r="154" spans="1:8">
      <c r="A154" s="132" t="s">
        <v>37</v>
      </c>
      <c r="B154" s="134" t="s">
        <v>42</v>
      </c>
      <c r="C154" t="s">
        <v>34</v>
      </c>
      <c r="D154" t="str">
        <f t="shared" si="4"/>
        <v>CHAMARRA_BOLIVIA_SPORT_NEGRO</v>
      </c>
      <c r="E154" t="s">
        <v>380</v>
      </c>
      <c r="F154" t="s">
        <v>381</v>
      </c>
      <c r="G154" t="str">
        <f t="shared" si="5"/>
        <v>0483NEG</v>
      </c>
      <c r="H154" t="s">
        <v>1793</v>
      </c>
    </row>
    <row r="155" spans="1:8">
      <c r="A155" s="132" t="s">
        <v>37</v>
      </c>
      <c r="B155" s="134" t="s">
        <v>1388</v>
      </c>
      <c r="C155" t="s">
        <v>34</v>
      </c>
      <c r="D155" t="str">
        <f t="shared" si="4"/>
        <v>CHAMARRA_BUENOS_AIRES_NEGRO</v>
      </c>
      <c r="E155" t="s">
        <v>1389</v>
      </c>
      <c r="F155" t="s">
        <v>1390</v>
      </c>
      <c r="G155" t="str">
        <f t="shared" si="5"/>
        <v>1704NEG</v>
      </c>
      <c r="H155" t="s">
        <v>1717</v>
      </c>
    </row>
    <row r="156" spans="1:8">
      <c r="A156" s="132" t="s">
        <v>37</v>
      </c>
      <c r="B156" s="134" t="s">
        <v>1388</v>
      </c>
      <c r="C156" t="s">
        <v>31</v>
      </c>
      <c r="D156" t="str">
        <f t="shared" si="4"/>
        <v>CHAMARRA_BUENOS_AIRES_MARINO</v>
      </c>
      <c r="E156" t="s">
        <v>1634</v>
      </c>
      <c r="F156" t="s">
        <v>1635</v>
      </c>
      <c r="G156" t="str">
        <f t="shared" si="5"/>
        <v>1704MAR</v>
      </c>
      <c r="H156" t="s">
        <v>1717</v>
      </c>
    </row>
    <row r="157" spans="1:8">
      <c r="A157" s="132" t="s">
        <v>37</v>
      </c>
      <c r="B157" s="134" t="s">
        <v>1205</v>
      </c>
      <c r="C157" t="s">
        <v>996</v>
      </c>
      <c r="D157" t="str">
        <f t="shared" si="4"/>
        <v>CHAMARRA_DESMONTABLE_DOBLE_VISTA_MARINO/AMARILLO_NEON</v>
      </c>
      <c r="E157" t="s">
        <v>997</v>
      </c>
      <c r="F157" t="s">
        <v>998</v>
      </c>
      <c r="G157" t="str">
        <f t="shared" si="5"/>
        <v>1271M/A</v>
      </c>
      <c r="H157" t="s">
        <v>1717</v>
      </c>
    </row>
    <row r="158" spans="1:8">
      <c r="A158" s="132" t="s">
        <v>37</v>
      </c>
      <c r="B158" s="134" t="s">
        <v>991</v>
      </c>
      <c r="C158" t="s">
        <v>31</v>
      </c>
      <c r="D158" t="str">
        <f t="shared" si="4"/>
        <v>CHAMARRA_DESMONTABLE_EJECUTIVA_MARINO</v>
      </c>
      <c r="E158" t="s">
        <v>1203</v>
      </c>
      <c r="F158" t="s">
        <v>1204</v>
      </c>
      <c r="G158" t="str">
        <f t="shared" si="5"/>
        <v>1134MAR</v>
      </c>
      <c r="H158" t="s">
        <v>1717</v>
      </c>
    </row>
    <row r="159" spans="1:8">
      <c r="A159" s="132" t="s">
        <v>37</v>
      </c>
      <c r="B159" s="134" t="s">
        <v>991</v>
      </c>
      <c r="C159" t="s">
        <v>34</v>
      </c>
      <c r="D159" t="str">
        <f t="shared" si="4"/>
        <v>CHAMARRA_DESMONTABLE_EJECUTIVA_NEGRO</v>
      </c>
      <c r="E159" t="s">
        <v>992</v>
      </c>
      <c r="F159" t="s">
        <v>993</v>
      </c>
      <c r="G159" t="str">
        <f t="shared" si="5"/>
        <v>1134NEG</v>
      </c>
      <c r="H159" t="s">
        <v>1717</v>
      </c>
    </row>
    <row r="160" spans="1:8">
      <c r="A160" s="132" t="s">
        <v>37</v>
      </c>
      <c r="B160" s="134" t="s">
        <v>1567</v>
      </c>
      <c r="C160" t="s">
        <v>31</v>
      </c>
      <c r="D160" t="str">
        <f t="shared" si="4"/>
        <v>CHAMARRA_DUBLIN_MARINO</v>
      </c>
      <c r="E160" t="s">
        <v>1569</v>
      </c>
      <c r="F160" t="s">
        <v>1570</v>
      </c>
      <c r="G160" t="str">
        <f t="shared" si="5"/>
        <v>2259MAR</v>
      </c>
      <c r="H160" t="s">
        <v>1717</v>
      </c>
    </row>
    <row r="161" spans="1:8">
      <c r="A161" s="132" t="s">
        <v>37</v>
      </c>
      <c r="B161" s="134" t="s">
        <v>1162</v>
      </c>
      <c r="C161" t="s">
        <v>34</v>
      </c>
      <c r="D161" t="str">
        <f t="shared" si="4"/>
        <v>CHAMARRA_ELEGANT_NEGRO</v>
      </c>
      <c r="E161" t="s">
        <v>999</v>
      </c>
      <c r="F161" t="s">
        <v>1000</v>
      </c>
      <c r="G161" t="str">
        <f t="shared" si="5"/>
        <v>1194NEG</v>
      </c>
      <c r="H161" t="s">
        <v>1717</v>
      </c>
    </row>
    <row r="162" spans="1:8">
      <c r="A162" s="132" t="s">
        <v>37</v>
      </c>
      <c r="B162" s="134" t="s">
        <v>38</v>
      </c>
      <c r="C162" t="s">
        <v>31</v>
      </c>
      <c r="D162" t="str">
        <f t="shared" si="4"/>
        <v>CHAMARRA_FERROMEX_MARINO</v>
      </c>
      <c r="E162" t="s">
        <v>151</v>
      </c>
      <c r="F162" t="s">
        <v>275</v>
      </c>
      <c r="G162" t="str">
        <f t="shared" si="5"/>
        <v>0202MAR</v>
      </c>
      <c r="H162" t="s">
        <v>1793</v>
      </c>
    </row>
    <row r="163" spans="1:8">
      <c r="A163" s="132" t="s">
        <v>37</v>
      </c>
      <c r="B163" s="134" t="s">
        <v>100</v>
      </c>
      <c r="C163" t="s">
        <v>31</v>
      </c>
      <c r="D163" t="str">
        <f t="shared" si="4"/>
        <v>CHAMARRA_MEDELLIN_MARINO</v>
      </c>
      <c r="E163" t="s">
        <v>152</v>
      </c>
      <c r="F163" t="s">
        <v>276</v>
      </c>
      <c r="G163" t="str">
        <f t="shared" si="5"/>
        <v>0209MAR</v>
      </c>
      <c r="H163" t="s">
        <v>1793</v>
      </c>
    </row>
    <row r="164" spans="1:8">
      <c r="A164" s="132" t="s">
        <v>37</v>
      </c>
      <c r="B164" s="134" t="s">
        <v>1383</v>
      </c>
      <c r="C164" t="s">
        <v>34</v>
      </c>
      <c r="D164" t="str">
        <f t="shared" si="4"/>
        <v>CHAMARRA_OSAKA_NEGRO</v>
      </c>
      <c r="E164" t="s">
        <v>1384</v>
      </c>
      <c r="F164" t="s">
        <v>1385</v>
      </c>
      <c r="G164" t="str">
        <f t="shared" si="5"/>
        <v>2026NEG</v>
      </c>
      <c r="H164" t="s">
        <v>1717</v>
      </c>
    </row>
    <row r="165" spans="1:8">
      <c r="A165" s="132" t="s">
        <v>37</v>
      </c>
      <c r="B165" s="134" t="s">
        <v>1500</v>
      </c>
      <c r="C165" t="s">
        <v>31</v>
      </c>
      <c r="D165" t="str">
        <f t="shared" si="4"/>
        <v>CHAMARRA_POLAR_AFELPADA_UNISEX_MARINO</v>
      </c>
      <c r="E165" t="s">
        <v>1399</v>
      </c>
      <c r="F165" t="s">
        <v>1400</v>
      </c>
      <c r="G165" t="str">
        <f t="shared" si="5"/>
        <v>2079MAR</v>
      </c>
      <c r="H165" t="s">
        <v>1717</v>
      </c>
    </row>
    <row r="166" spans="1:8">
      <c r="A166" s="132" t="s">
        <v>37</v>
      </c>
      <c r="B166" s="134" t="s">
        <v>518</v>
      </c>
      <c r="C166" t="s">
        <v>34</v>
      </c>
      <c r="D166" t="str">
        <f t="shared" si="4"/>
        <v>CHAMARRA_TOKIO_NEGRO</v>
      </c>
      <c r="E166" t="s">
        <v>523</v>
      </c>
      <c r="F166" t="s">
        <v>524</v>
      </c>
      <c r="G166" t="str">
        <f t="shared" si="5"/>
        <v>0875NEG</v>
      </c>
      <c r="H166" t="s">
        <v>1717</v>
      </c>
    </row>
    <row r="167" spans="1:8">
      <c r="A167" s="132" t="s">
        <v>1638</v>
      </c>
      <c r="B167" s="134" t="s">
        <v>1567</v>
      </c>
      <c r="C167" t="s">
        <v>1568</v>
      </c>
      <c r="D167" t="str">
        <f t="shared" si="4"/>
        <v>CHAQUETA_DUBLIN_GRIS JASPE</v>
      </c>
      <c r="E167" t="s">
        <v>1639</v>
      </c>
      <c r="F167" t="s">
        <v>1640</v>
      </c>
      <c r="G167" t="str">
        <f t="shared" si="5"/>
        <v>2433GRJ</v>
      </c>
      <c r="H167" t="s">
        <v>1717</v>
      </c>
    </row>
    <row r="168" spans="1:8">
      <c r="A168" s="132" t="s">
        <v>1597</v>
      </c>
      <c r="B168" s="134" t="s">
        <v>1670</v>
      </c>
      <c r="C168" t="s">
        <v>31</v>
      </c>
      <c r="D168" t="str">
        <f t="shared" si="4"/>
        <v>SACO_BLAZER_MARINO</v>
      </c>
      <c r="E168" t="s">
        <v>1598</v>
      </c>
      <c r="F168" t="s">
        <v>1599</v>
      </c>
      <c r="G168" t="str">
        <f t="shared" si="5"/>
        <v>2351MAR</v>
      </c>
      <c r="H168" t="s">
        <v>1717</v>
      </c>
    </row>
    <row r="169" spans="1:8" s="139" customFormat="1">
      <c r="A169" s="140" t="s">
        <v>1597</v>
      </c>
      <c r="B169" s="140" t="s">
        <v>1670</v>
      </c>
      <c r="C169" s="139" t="s">
        <v>34</v>
      </c>
      <c r="D169" s="139" t="str">
        <f t="shared" si="4"/>
        <v>SACO_BLAZER_NEGRO</v>
      </c>
      <c r="E169" s="139" t="s">
        <v>1731</v>
      </c>
      <c r="F169" s="139" t="s">
        <v>1732</v>
      </c>
      <c r="G169" t="str">
        <f t="shared" si="5"/>
        <v>2351NEG</v>
      </c>
      <c r="H169" t="s">
        <v>1717</v>
      </c>
    </row>
    <row r="170" spans="1:8">
      <c r="A170" s="132" t="s">
        <v>102</v>
      </c>
      <c r="B170" s="134" t="s">
        <v>1128</v>
      </c>
      <c r="C170" t="s">
        <v>34</v>
      </c>
      <c r="D170" t="str">
        <f t="shared" si="4"/>
        <v>COFIAS_DRY_FIT_UNISEX_NEGRO</v>
      </c>
      <c r="E170" t="s">
        <v>1129</v>
      </c>
      <c r="F170" t="s">
        <v>1130</v>
      </c>
      <c r="G170" t="str">
        <f t="shared" si="5"/>
        <v>1515NEG</v>
      </c>
      <c r="H170" t="s">
        <v>1793</v>
      </c>
    </row>
    <row r="171" spans="1:8">
      <c r="A171" s="132" t="s">
        <v>102</v>
      </c>
      <c r="B171" s="134" t="s">
        <v>123</v>
      </c>
      <c r="C171" t="s">
        <v>376</v>
      </c>
      <c r="D171" t="str">
        <f t="shared" si="4"/>
        <v>COFIAS_LA_TEQUILA_BEIGE</v>
      </c>
      <c r="E171" t="s">
        <v>1406</v>
      </c>
      <c r="F171" t="s">
        <v>1407</v>
      </c>
      <c r="G171" t="str">
        <f t="shared" si="5"/>
        <v>0227BEI</v>
      </c>
      <c r="H171" t="s">
        <v>1793</v>
      </c>
    </row>
    <row r="172" spans="1:8">
      <c r="A172" s="132" t="s">
        <v>102</v>
      </c>
      <c r="B172" s="134" t="s">
        <v>123</v>
      </c>
      <c r="C172" t="s">
        <v>30</v>
      </c>
      <c r="D172" t="str">
        <f t="shared" si="4"/>
        <v>COFIAS_LA_TEQUILA_BLANCO</v>
      </c>
      <c r="E172" t="s">
        <v>181</v>
      </c>
      <c r="F172" t="s">
        <v>300</v>
      </c>
      <c r="G172" t="str">
        <f t="shared" si="5"/>
        <v>0227BLA</v>
      </c>
      <c r="H172" t="s">
        <v>1717</v>
      </c>
    </row>
    <row r="173" spans="1:8">
      <c r="A173" s="132" t="s">
        <v>102</v>
      </c>
      <c r="B173" s="134" t="s">
        <v>123</v>
      </c>
      <c r="C173" t="s">
        <v>127</v>
      </c>
      <c r="D173" t="str">
        <f t="shared" si="4"/>
        <v>COFIAS_LA_TEQUILA_FIUSHA</v>
      </c>
      <c r="E173" t="s">
        <v>406</v>
      </c>
      <c r="F173" t="s">
        <v>410</v>
      </c>
      <c r="G173" t="str">
        <f t="shared" si="5"/>
        <v>0227ROF</v>
      </c>
      <c r="H173" t="s">
        <v>1793</v>
      </c>
    </row>
    <row r="174" spans="1:8">
      <c r="A174" s="132" t="s">
        <v>102</v>
      </c>
      <c r="B174" s="134" t="s">
        <v>123</v>
      </c>
      <c r="C174" t="s">
        <v>79</v>
      </c>
      <c r="D174" t="str">
        <f t="shared" si="4"/>
        <v>COFIAS_LA_TEQUILA_GRIS_OXFORD</v>
      </c>
      <c r="E174" t="s">
        <v>403</v>
      </c>
      <c r="F174" t="s">
        <v>407</v>
      </c>
      <c r="G174" t="str">
        <f t="shared" si="5"/>
        <v>0227GRO</v>
      </c>
      <c r="H174" t="s">
        <v>1793</v>
      </c>
    </row>
    <row r="175" spans="1:8">
      <c r="A175" s="132" t="s">
        <v>102</v>
      </c>
      <c r="B175" s="134" t="s">
        <v>123</v>
      </c>
      <c r="C175" t="s">
        <v>31</v>
      </c>
      <c r="D175" t="str">
        <f t="shared" si="4"/>
        <v>COFIAS_LA_TEQUILA_MARINO</v>
      </c>
      <c r="E175" t="s">
        <v>404</v>
      </c>
      <c r="F175" t="s">
        <v>408</v>
      </c>
      <c r="G175" t="str">
        <f t="shared" si="5"/>
        <v>0227MAR</v>
      </c>
      <c r="H175" t="s">
        <v>1793</v>
      </c>
    </row>
    <row r="176" spans="1:8">
      <c r="A176" s="132" t="s">
        <v>102</v>
      </c>
      <c r="B176" s="134" t="s">
        <v>123</v>
      </c>
      <c r="C176" t="s">
        <v>34</v>
      </c>
      <c r="D176" t="str">
        <f t="shared" si="4"/>
        <v>COFIAS_LA_TEQUILA_NEGRO</v>
      </c>
      <c r="E176" t="s">
        <v>405</v>
      </c>
      <c r="F176" t="s">
        <v>409</v>
      </c>
      <c r="G176" t="str">
        <f t="shared" si="5"/>
        <v>0227NEG</v>
      </c>
      <c r="H176" t="s">
        <v>1717</v>
      </c>
    </row>
    <row r="177" spans="1:8">
      <c r="A177" s="132" t="s">
        <v>61</v>
      </c>
      <c r="B177" s="134" t="s">
        <v>124</v>
      </c>
      <c r="C177" t="s">
        <v>34</v>
      </c>
      <c r="D177" t="str">
        <f t="shared" si="4"/>
        <v>CORBATA_POLIESTER_NEGRO</v>
      </c>
      <c r="E177" t="s">
        <v>183</v>
      </c>
      <c r="F177" t="s">
        <v>301</v>
      </c>
      <c r="G177" t="str">
        <f t="shared" si="5"/>
        <v>0228NEG</v>
      </c>
      <c r="H177" t="s">
        <v>1793</v>
      </c>
    </row>
    <row r="178" spans="1:8">
      <c r="A178" s="132" t="s">
        <v>60</v>
      </c>
      <c r="B178" s="134" t="s">
        <v>650</v>
      </c>
      <c r="C178" t="s">
        <v>34</v>
      </c>
      <c r="D178" t="str">
        <f t="shared" si="4"/>
        <v>CUBREBOCAS_CON_CARETA_TRIPLE_CAPA_CABALLERO_NEGRO</v>
      </c>
      <c r="E178" t="s">
        <v>651</v>
      </c>
      <c r="F178" t="s">
        <v>652</v>
      </c>
      <c r="G178" t="str">
        <f t="shared" si="5"/>
        <v>1137NEG</v>
      </c>
      <c r="H178" t="s">
        <v>1793</v>
      </c>
    </row>
    <row r="179" spans="1:8">
      <c r="A179" s="132" t="s">
        <v>60</v>
      </c>
      <c r="B179" s="134" t="s">
        <v>568</v>
      </c>
      <c r="C179" t="s">
        <v>30</v>
      </c>
      <c r="D179" t="str">
        <f t="shared" si="4"/>
        <v>CUBREBOCAS_DOBLE_CAPA_LAZZAR_BLANCO</v>
      </c>
      <c r="E179" t="s">
        <v>563</v>
      </c>
      <c r="F179" t="s">
        <v>565</v>
      </c>
      <c r="G179" t="str">
        <f t="shared" si="5"/>
        <v>1095BLA</v>
      </c>
      <c r="H179" t="s">
        <v>1793</v>
      </c>
    </row>
    <row r="180" spans="1:8">
      <c r="A180" s="132" t="s">
        <v>60</v>
      </c>
      <c r="B180" s="134" t="s">
        <v>568</v>
      </c>
      <c r="C180" t="s">
        <v>31</v>
      </c>
      <c r="D180" t="str">
        <f t="shared" si="4"/>
        <v>CUBREBOCAS_DOBLE_CAPA_LAZZAR_MARINO</v>
      </c>
      <c r="E180" t="s">
        <v>564</v>
      </c>
      <c r="F180" t="s">
        <v>566</v>
      </c>
      <c r="G180" t="str">
        <f t="shared" si="5"/>
        <v>1095MAR</v>
      </c>
      <c r="H180" t="s">
        <v>1793</v>
      </c>
    </row>
    <row r="181" spans="1:8">
      <c r="A181" s="132" t="s">
        <v>60</v>
      </c>
      <c r="B181" s="134" t="s">
        <v>567</v>
      </c>
      <c r="C181" t="s">
        <v>31</v>
      </c>
      <c r="D181" t="str">
        <f t="shared" si="4"/>
        <v>CUBREBOCAS_DOBLE_CAPA_PREMIUM_LAZZAR_MARINO</v>
      </c>
      <c r="E181" t="s">
        <v>560</v>
      </c>
      <c r="F181" t="s">
        <v>561</v>
      </c>
      <c r="G181" t="str">
        <f t="shared" si="5"/>
        <v>1090MAR</v>
      </c>
      <c r="H181" t="s">
        <v>1793</v>
      </c>
    </row>
    <row r="182" spans="1:8">
      <c r="A182" s="132" t="s">
        <v>60</v>
      </c>
      <c r="B182" s="134" t="s">
        <v>1411</v>
      </c>
      <c r="C182" t="s">
        <v>34</v>
      </c>
      <c r="D182" t="str">
        <f t="shared" si="4"/>
        <v>CUBREBOCAS_DOBLE_CAPA_PREMIUM_REPELENTE_NEGRO</v>
      </c>
      <c r="E182" t="s">
        <v>931</v>
      </c>
      <c r="F182" t="s">
        <v>932</v>
      </c>
      <c r="G182" t="str">
        <f t="shared" si="5"/>
        <v>1177NEG</v>
      </c>
      <c r="H182" t="s">
        <v>1793</v>
      </c>
    </row>
    <row r="183" spans="1:8">
      <c r="A183" s="132" t="s">
        <v>60</v>
      </c>
      <c r="B183" s="134" t="s">
        <v>562</v>
      </c>
      <c r="C183" t="s">
        <v>30</v>
      </c>
      <c r="D183" t="str">
        <f t="shared" si="4"/>
        <v>CUBREBOCAS_SENCILLO_LAZZAR_BLANCO</v>
      </c>
      <c r="E183" t="s">
        <v>182</v>
      </c>
      <c r="F183" t="s">
        <v>302</v>
      </c>
      <c r="G183" t="str">
        <f t="shared" si="5"/>
        <v>0230BLA</v>
      </c>
      <c r="H183" t="s">
        <v>1793</v>
      </c>
    </row>
    <row r="184" spans="1:8">
      <c r="A184" s="132" t="s">
        <v>60</v>
      </c>
      <c r="B184" s="134" t="s">
        <v>562</v>
      </c>
      <c r="C184" t="s">
        <v>31</v>
      </c>
      <c r="D184" t="str">
        <f t="shared" si="4"/>
        <v>CUBREBOCAS_SENCILLO_LAZZAR_MARINO</v>
      </c>
      <c r="E184" t="s">
        <v>549</v>
      </c>
      <c r="F184" t="s">
        <v>550</v>
      </c>
      <c r="G184" t="str">
        <f t="shared" si="5"/>
        <v>0230MAR</v>
      </c>
      <c r="H184" t="s">
        <v>1793</v>
      </c>
    </row>
    <row r="185" spans="1:8">
      <c r="A185" s="132" t="s">
        <v>60</v>
      </c>
      <c r="B185" s="134" t="s">
        <v>633</v>
      </c>
      <c r="C185" t="s">
        <v>34</v>
      </c>
      <c r="D185" t="str">
        <f t="shared" si="4"/>
        <v>CUBREBOCAS_SENCILLO_REPELENTE_NEGRO</v>
      </c>
      <c r="E185" t="s">
        <v>634</v>
      </c>
      <c r="F185" t="s">
        <v>635</v>
      </c>
      <c r="G185" t="str">
        <f t="shared" si="5"/>
        <v>1120NEG</v>
      </c>
      <c r="H185" t="s">
        <v>1793</v>
      </c>
    </row>
    <row r="186" spans="1:8">
      <c r="A186" s="132" t="s">
        <v>60</v>
      </c>
      <c r="B186" s="134" t="s">
        <v>1410</v>
      </c>
      <c r="C186" t="s">
        <v>34</v>
      </c>
      <c r="D186" t="str">
        <f t="shared" si="4"/>
        <v>CUBREBOCAS_SIN_CARETA_TRIPLE_CAPA_CABALLERO_NEGRO</v>
      </c>
      <c r="E186" t="s">
        <v>715</v>
      </c>
      <c r="F186" t="s">
        <v>716</v>
      </c>
      <c r="G186" t="str">
        <f t="shared" si="5"/>
        <v>1170NEG</v>
      </c>
      <c r="H186" t="s">
        <v>1793</v>
      </c>
    </row>
    <row r="187" spans="1:8">
      <c r="A187" s="132" t="s">
        <v>60</v>
      </c>
      <c r="B187" s="134" t="s">
        <v>1113</v>
      </c>
      <c r="C187" t="s">
        <v>34</v>
      </c>
      <c r="D187" t="str">
        <f t="shared" si="4"/>
        <v>CUBREBOCAS_TRIPLE_CAPA_DRY_FIT_NEGRO</v>
      </c>
      <c r="E187" t="s">
        <v>1114</v>
      </c>
      <c r="F187" t="s">
        <v>1115</v>
      </c>
      <c r="G187" t="str">
        <f t="shared" si="5"/>
        <v>1533NEG</v>
      </c>
      <c r="H187" t="s">
        <v>1793</v>
      </c>
    </row>
    <row r="188" spans="1:8">
      <c r="A188" s="132" t="s">
        <v>569</v>
      </c>
      <c r="B188" s="134" t="s">
        <v>1418</v>
      </c>
      <c r="D188" t="str">
        <f t="shared" si="4"/>
        <v>DESINFECTANTE_CERTIFICADO_50ml__</v>
      </c>
      <c r="E188" t="s">
        <v>731</v>
      </c>
      <c r="F188" t="s">
        <v>731</v>
      </c>
      <c r="G188" t="str">
        <f t="shared" si="5"/>
        <v>1111050</v>
      </c>
      <c r="H188" t="s">
        <v>1793</v>
      </c>
    </row>
    <row r="189" spans="1:8">
      <c r="A189" s="132" t="s">
        <v>569</v>
      </c>
      <c r="B189" s="134" t="s">
        <v>1417</v>
      </c>
      <c r="D189" t="str">
        <f t="shared" si="4"/>
        <v>DESINFECTANTE_SPRAY_250ml__</v>
      </c>
      <c r="E189" t="s">
        <v>730</v>
      </c>
      <c r="F189" t="s">
        <v>730</v>
      </c>
      <c r="G189" t="str">
        <f t="shared" si="5"/>
        <v>1102250</v>
      </c>
      <c r="H189" t="s">
        <v>1793</v>
      </c>
    </row>
    <row r="190" spans="1:8">
      <c r="A190" s="132" t="s">
        <v>569</v>
      </c>
      <c r="B190" s="134" t="s">
        <v>1416</v>
      </c>
      <c r="D190" t="str">
        <f t="shared" si="4"/>
        <v>DESINFECTANTE_SPRAY_60ml__</v>
      </c>
      <c r="E190" t="s">
        <v>729</v>
      </c>
      <c r="F190" t="s">
        <v>729</v>
      </c>
      <c r="G190" t="str">
        <f t="shared" si="5"/>
        <v>1101060</v>
      </c>
      <c r="H190" t="s">
        <v>1793</v>
      </c>
    </row>
    <row r="191" spans="1:8">
      <c r="A191" s="132" t="s">
        <v>91</v>
      </c>
      <c r="B191" s="134" t="s">
        <v>117</v>
      </c>
      <c r="C191" t="s">
        <v>34</v>
      </c>
      <c r="D191" t="str">
        <f t="shared" si="4"/>
        <v>FAJA_REFORZADA_NEGRO</v>
      </c>
      <c r="E191" t="s">
        <v>178</v>
      </c>
      <c r="F191" t="s">
        <v>277</v>
      </c>
      <c r="G191" t="str">
        <f t="shared" si="5"/>
        <v>0232NEG</v>
      </c>
      <c r="H191" t="s">
        <v>1717</v>
      </c>
    </row>
    <row r="192" spans="1:8">
      <c r="A192" s="132" t="s">
        <v>91</v>
      </c>
      <c r="B192" s="134" t="s">
        <v>118</v>
      </c>
      <c r="C192" t="s">
        <v>34</v>
      </c>
      <c r="D192" t="str">
        <f t="shared" si="4"/>
        <v>FAJA_TRIPLE_AJUSTADOR_CON_REFUERZO_NEGRO</v>
      </c>
      <c r="E192" t="s">
        <v>964</v>
      </c>
      <c r="F192" t="s">
        <v>965</v>
      </c>
      <c r="G192" t="str">
        <f t="shared" si="5"/>
        <v>0235NEG</v>
      </c>
      <c r="H192" t="s">
        <v>1717</v>
      </c>
    </row>
    <row r="193" spans="1:8">
      <c r="A193" s="132" t="s">
        <v>49</v>
      </c>
      <c r="B193" s="134" t="s">
        <v>1439</v>
      </c>
      <c r="C193" t="s">
        <v>1440</v>
      </c>
      <c r="D193" t="str">
        <f t="shared" si="4"/>
        <v>FILIPINA_CHEF_EDICION_ESPECIAL_CON_VIVOS_BLANCO_NEGRO</v>
      </c>
      <c r="E193" t="s">
        <v>487</v>
      </c>
      <c r="F193" t="s">
        <v>489</v>
      </c>
      <c r="G193" t="str">
        <f t="shared" si="5"/>
        <v>0236BLA</v>
      </c>
      <c r="H193" t="s">
        <v>1793</v>
      </c>
    </row>
    <row r="194" spans="1:8">
      <c r="A194" s="132" t="s">
        <v>49</v>
      </c>
      <c r="B194" s="134" t="s">
        <v>1439</v>
      </c>
      <c r="C194" t="s">
        <v>1441</v>
      </c>
      <c r="D194" t="str">
        <f t="shared" si="4"/>
        <v>FILIPINA_CHEF_EDICION_ESPECIAL_CON_VIVOS_NEGRO_BLANCO</v>
      </c>
      <c r="E194" t="s">
        <v>488</v>
      </c>
      <c r="F194" t="s">
        <v>490</v>
      </c>
      <c r="G194" t="str">
        <f t="shared" si="5"/>
        <v>0236NEG</v>
      </c>
      <c r="H194" t="s">
        <v>1793</v>
      </c>
    </row>
    <row r="195" spans="1:8">
      <c r="A195" s="132" t="s">
        <v>49</v>
      </c>
      <c r="B195" s="134" t="s">
        <v>1554</v>
      </c>
      <c r="C195" t="s">
        <v>30</v>
      </c>
      <c r="D195" t="str">
        <f t="shared" ref="D195:D222" si="6">CONCATENATE(A195,"_",B195,"_",C195)</f>
        <v>FILIPINA_ALABAMA_BLANCO</v>
      </c>
      <c r="E195" t="s">
        <v>1555</v>
      </c>
      <c r="F195" t="s">
        <v>1558</v>
      </c>
      <c r="G195" t="str">
        <f t="shared" ref="G195:G242" si="7">MID(E195,3,7)</f>
        <v>2193BLA</v>
      </c>
      <c r="H195" t="s">
        <v>1717</v>
      </c>
    </row>
    <row r="196" spans="1:8">
      <c r="A196" s="132" t="s">
        <v>49</v>
      </c>
      <c r="B196" s="134" t="s">
        <v>1554</v>
      </c>
      <c r="C196" t="s">
        <v>79</v>
      </c>
      <c r="D196" t="str">
        <f t="shared" si="6"/>
        <v>FILIPINA_ALABAMA_GRIS_OXFORD</v>
      </c>
      <c r="E196" t="s">
        <v>1556</v>
      </c>
      <c r="F196" t="s">
        <v>1559</v>
      </c>
      <c r="G196" t="str">
        <f t="shared" si="7"/>
        <v>2193GRO</v>
      </c>
      <c r="H196" t="s">
        <v>1717</v>
      </c>
    </row>
    <row r="197" spans="1:8">
      <c r="A197" s="132" t="s">
        <v>49</v>
      </c>
      <c r="B197" s="134" t="s">
        <v>1554</v>
      </c>
      <c r="C197" t="s">
        <v>31</v>
      </c>
      <c r="D197" t="str">
        <f t="shared" si="6"/>
        <v>FILIPINA_ALABAMA_MARINO</v>
      </c>
      <c r="E197" t="s">
        <v>1557</v>
      </c>
      <c r="F197" t="s">
        <v>1560</v>
      </c>
      <c r="G197" t="str">
        <f t="shared" si="7"/>
        <v>2220MAR</v>
      </c>
      <c r="H197" t="s">
        <v>1717</v>
      </c>
    </row>
    <row r="198" spans="1:8">
      <c r="A198" s="132" t="s">
        <v>49</v>
      </c>
      <c r="B198" s="134" t="s">
        <v>119</v>
      </c>
      <c r="C198" t="s">
        <v>30</v>
      </c>
      <c r="D198" t="str">
        <f t="shared" si="6"/>
        <v>FILIPINA_MEDICA_BLANCO</v>
      </c>
      <c r="E198" t="s">
        <v>372</v>
      </c>
      <c r="F198" t="s">
        <v>373</v>
      </c>
      <c r="G198" t="str">
        <f t="shared" si="7"/>
        <v>0237BLA</v>
      </c>
      <c r="H198" t="s">
        <v>1717</v>
      </c>
    </row>
    <row r="199" spans="1:8">
      <c r="A199" s="132" t="s">
        <v>49</v>
      </c>
      <c r="B199" s="134" t="s">
        <v>1546</v>
      </c>
      <c r="C199" t="s">
        <v>106</v>
      </c>
      <c r="D199" t="str">
        <f t="shared" si="6"/>
        <v>FILIPINA_MEDICA_LA_GRIS_PERLA</v>
      </c>
      <c r="E199" t="s">
        <v>1435</v>
      </c>
      <c r="F199" t="s">
        <v>1436</v>
      </c>
      <c r="G199" t="str">
        <f t="shared" si="7"/>
        <v>2097GRP</v>
      </c>
      <c r="H199" t="s">
        <v>1717</v>
      </c>
    </row>
    <row r="200" spans="1:8">
      <c r="A200" s="132" t="s">
        <v>49</v>
      </c>
      <c r="B200" s="134" t="s">
        <v>1546</v>
      </c>
      <c r="C200" t="s">
        <v>31</v>
      </c>
      <c r="D200" t="str">
        <f t="shared" si="6"/>
        <v>FILIPINA_MEDICA_LA_MARINO</v>
      </c>
      <c r="E200" t="s">
        <v>1547</v>
      </c>
      <c r="F200" t="s">
        <v>1548</v>
      </c>
      <c r="G200" t="str">
        <f t="shared" si="7"/>
        <v>2097MAR</v>
      </c>
      <c r="H200" t="s">
        <v>1717</v>
      </c>
    </row>
    <row r="201" spans="1:8">
      <c r="A201" s="132" t="s">
        <v>49</v>
      </c>
      <c r="B201" s="134" t="s">
        <v>1546</v>
      </c>
      <c r="C201" t="s">
        <v>53</v>
      </c>
      <c r="D201" t="str">
        <f t="shared" si="6"/>
        <v>FILIPINA_MEDICA_LA_VINO</v>
      </c>
      <c r="E201" t="s">
        <v>1437</v>
      </c>
      <c r="F201" t="s">
        <v>1438</v>
      </c>
      <c r="G201" t="str">
        <f t="shared" si="7"/>
        <v>2097VIN</v>
      </c>
      <c r="H201" t="s">
        <v>1717</v>
      </c>
    </row>
    <row r="202" spans="1:8">
      <c r="A202" s="132" t="s">
        <v>49</v>
      </c>
      <c r="B202" s="134" t="s">
        <v>1794</v>
      </c>
      <c r="C202" t="s">
        <v>31</v>
      </c>
      <c r="D202" t="str">
        <f t="shared" si="6"/>
        <v>FILIPINA_MEDICA_LAZZAR_MARINO</v>
      </c>
      <c r="E202" t="s">
        <v>1795</v>
      </c>
      <c r="F202" t="s">
        <v>1796</v>
      </c>
      <c r="G202" t="str">
        <f t="shared" si="7"/>
        <v>2728MAR</v>
      </c>
      <c r="H202" t="s">
        <v>1717</v>
      </c>
    </row>
    <row r="203" spans="1:8">
      <c r="A203" s="132" t="s">
        <v>49</v>
      </c>
      <c r="B203" s="134" t="s">
        <v>111</v>
      </c>
      <c r="C203" t="s">
        <v>30</v>
      </c>
      <c r="D203" t="str">
        <f t="shared" si="6"/>
        <v>FILIPINA_UNIVERSAL_BLANCO</v>
      </c>
      <c r="E203" t="s">
        <v>435</v>
      </c>
      <c r="F203" t="s">
        <v>437</v>
      </c>
      <c r="G203" t="str">
        <f t="shared" si="7"/>
        <v>0602BLA</v>
      </c>
      <c r="H203" t="s">
        <v>1717</v>
      </c>
    </row>
    <row r="204" spans="1:8">
      <c r="A204" s="132" t="s">
        <v>49</v>
      </c>
      <c r="B204" s="134" t="s">
        <v>111</v>
      </c>
      <c r="C204" t="s">
        <v>34</v>
      </c>
      <c r="D204" t="str">
        <f t="shared" si="6"/>
        <v>FILIPINA_UNIVERSAL_NEGRO</v>
      </c>
      <c r="E204" t="s">
        <v>436</v>
      </c>
      <c r="F204" t="s">
        <v>438</v>
      </c>
      <c r="G204" t="str">
        <f t="shared" si="7"/>
        <v>0602NEG</v>
      </c>
      <c r="H204" t="s">
        <v>1717</v>
      </c>
    </row>
    <row r="205" spans="1:8">
      <c r="A205" s="132" t="s">
        <v>49</v>
      </c>
      <c r="B205" s="134" t="s">
        <v>980</v>
      </c>
      <c r="C205" t="s">
        <v>30</v>
      </c>
      <c r="D205" t="str">
        <f t="shared" si="6"/>
        <v>FILIPINA_VERONICA_BLANCO</v>
      </c>
      <c r="E205" t="s">
        <v>981</v>
      </c>
      <c r="F205" t="s">
        <v>982</v>
      </c>
      <c r="G205" t="str">
        <f t="shared" si="7"/>
        <v>1256BLA</v>
      </c>
      <c r="H205" t="s">
        <v>1717</v>
      </c>
    </row>
    <row r="206" spans="1:8">
      <c r="A206" s="132" t="s">
        <v>49</v>
      </c>
      <c r="B206" s="134" t="s">
        <v>980</v>
      </c>
      <c r="C206" t="s">
        <v>34</v>
      </c>
      <c r="D206" t="str">
        <f t="shared" si="6"/>
        <v>FILIPINA_VERONICA_NEGRO</v>
      </c>
      <c r="E206" t="s">
        <v>1116</v>
      </c>
      <c r="F206" t="s">
        <v>1117</v>
      </c>
      <c r="G206" t="str">
        <f t="shared" si="7"/>
        <v>1611NEG</v>
      </c>
      <c r="H206" t="s">
        <v>1717</v>
      </c>
    </row>
    <row r="207" spans="1:8">
      <c r="A207" s="132" t="s">
        <v>49</v>
      </c>
      <c r="B207" s="134" t="s">
        <v>1766</v>
      </c>
      <c r="C207" t="s">
        <v>31</v>
      </c>
      <c r="D207" t="str">
        <f t="shared" si="6"/>
        <v>FILIPINA_HOTELERA_CUELLO_MAO_MARINO</v>
      </c>
      <c r="E207" t="s">
        <v>1768</v>
      </c>
      <c r="F207" t="s">
        <v>1769</v>
      </c>
      <c r="G207" t="str">
        <f t="shared" si="7"/>
        <v>2586MAR</v>
      </c>
      <c r="H207" t="s">
        <v>1717</v>
      </c>
    </row>
    <row r="208" spans="1:8">
      <c r="A208" s="132" t="s">
        <v>1401</v>
      </c>
      <c r="B208" s="134" t="s">
        <v>1419</v>
      </c>
      <c r="D208" t="str">
        <f t="shared" si="6"/>
        <v>GOGLES_DE_SEGURIDAD_VENTILACION_DIRECTA_TRANSPARENTES__</v>
      </c>
      <c r="E208" t="s">
        <v>755</v>
      </c>
      <c r="F208" t="s">
        <v>756</v>
      </c>
      <c r="G208" t="str">
        <f t="shared" si="7"/>
        <v>1107TRA</v>
      </c>
      <c r="H208" t="s">
        <v>1793</v>
      </c>
    </row>
    <row r="209" spans="1:8">
      <c r="A209" s="132" t="s">
        <v>1401</v>
      </c>
      <c r="B209" s="134" t="s">
        <v>1420</v>
      </c>
      <c r="D209" t="str">
        <f t="shared" si="6"/>
        <v>GOGLES_DE_SEGURIDAD_VENTILACION_INDIRECTA_TRANSPARENTES__</v>
      </c>
      <c r="E209" t="s">
        <v>733</v>
      </c>
      <c r="F209" t="s">
        <v>734</v>
      </c>
      <c r="G209" t="str">
        <f t="shared" si="7"/>
        <v>1130TRA</v>
      </c>
      <c r="H209" t="s">
        <v>1793</v>
      </c>
    </row>
    <row r="210" spans="1:8">
      <c r="A210" s="132" t="s">
        <v>401</v>
      </c>
      <c r="B210" s="134" t="s">
        <v>402</v>
      </c>
      <c r="C210" t="s">
        <v>31</v>
      </c>
      <c r="D210" t="str">
        <f t="shared" si="6"/>
        <v>GORRA_GABARDINA_MARINO</v>
      </c>
      <c r="E210" t="s">
        <v>1361</v>
      </c>
      <c r="F210" t="s">
        <v>1362</v>
      </c>
      <c r="G210" t="str">
        <f t="shared" si="7"/>
        <v>0245MAR</v>
      </c>
      <c r="H210" t="s">
        <v>1717</v>
      </c>
    </row>
    <row r="211" spans="1:8">
      <c r="A211" s="132" t="s">
        <v>401</v>
      </c>
      <c r="B211" s="134" t="s">
        <v>402</v>
      </c>
      <c r="C211" t="s">
        <v>34</v>
      </c>
      <c r="D211" t="str">
        <f t="shared" si="6"/>
        <v>GORRA_GABARDINA_NEGRO</v>
      </c>
      <c r="E211" t="s">
        <v>1363</v>
      </c>
      <c r="F211" t="s">
        <v>1364</v>
      </c>
      <c r="G211" t="str">
        <f t="shared" si="7"/>
        <v>0245NEG</v>
      </c>
      <c r="H211" t="s">
        <v>1717</v>
      </c>
    </row>
    <row r="212" spans="1:8">
      <c r="A212" s="132" t="s">
        <v>401</v>
      </c>
      <c r="B212" s="134" t="s">
        <v>1213</v>
      </c>
      <c r="C212" t="s">
        <v>1216</v>
      </c>
      <c r="D212" t="str">
        <f t="shared" si="6"/>
        <v>GORRA_REFLEJANTE_PLATA</v>
      </c>
      <c r="E212" t="s">
        <v>1214</v>
      </c>
      <c r="F212" t="s">
        <v>1215</v>
      </c>
      <c r="G212" t="str">
        <f t="shared" si="7"/>
        <v>1584PLA</v>
      </c>
      <c r="H212" t="s">
        <v>1793</v>
      </c>
    </row>
    <row r="213" spans="1:8">
      <c r="A213" s="132" t="s">
        <v>401</v>
      </c>
      <c r="B213" s="134" t="s">
        <v>1671</v>
      </c>
      <c r="C213" t="s">
        <v>40</v>
      </c>
      <c r="D213" t="str">
        <f t="shared" si="6"/>
        <v>GORRA_LEGIONARIO_CAQUI</v>
      </c>
      <c r="E213" t="s">
        <v>1673</v>
      </c>
      <c r="F213" t="s">
        <v>1675</v>
      </c>
      <c r="G213" t="str">
        <f t="shared" si="7"/>
        <v>0247CAQ</v>
      </c>
      <c r="H213" t="s">
        <v>1717</v>
      </c>
    </row>
    <row r="214" spans="1:8">
      <c r="A214" s="132" t="s">
        <v>401</v>
      </c>
      <c r="B214" s="134" t="s">
        <v>1671</v>
      </c>
      <c r="C214" t="s">
        <v>31</v>
      </c>
      <c r="D214" t="str">
        <f t="shared" si="6"/>
        <v>GORRA_LEGIONARIO_MARINO</v>
      </c>
      <c r="E214" t="s">
        <v>1674</v>
      </c>
      <c r="F214" t="s">
        <v>1676</v>
      </c>
      <c r="G214" t="str">
        <f t="shared" si="7"/>
        <v>0247MAR</v>
      </c>
      <c r="H214" t="s">
        <v>1717</v>
      </c>
    </row>
    <row r="215" spans="1:8">
      <c r="A215" s="132" t="s">
        <v>401</v>
      </c>
      <c r="B215" s="134" t="s">
        <v>1537</v>
      </c>
      <c r="C215" t="s">
        <v>30</v>
      </c>
      <c r="D215" t="str">
        <f t="shared" si="6"/>
        <v>GORRA_GOLF_BLANCO</v>
      </c>
      <c r="E215" t="s">
        <v>1608</v>
      </c>
      <c r="F215" t="s">
        <v>1610</v>
      </c>
      <c r="G215" t="str">
        <f t="shared" si="7"/>
        <v>0459BLA</v>
      </c>
      <c r="H215" t="s">
        <v>1793</v>
      </c>
    </row>
    <row r="216" spans="1:8">
      <c r="A216" s="132" t="s">
        <v>401</v>
      </c>
      <c r="B216" s="134" t="s">
        <v>1537</v>
      </c>
      <c r="C216" t="s">
        <v>34</v>
      </c>
      <c r="D216" t="str">
        <f t="shared" si="6"/>
        <v>GORRA_GOLF_NEGRO</v>
      </c>
      <c r="E216" t="s">
        <v>1609</v>
      </c>
      <c r="F216" t="s">
        <v>1611</v>
      </c>
      <c r="G216" t="str">
        <f t="shared" si="7"/>
        <v>0459NEG</v>
      </c>
      <c r="H216" t="s">
        <v>1793</v>
      </c>
    </row>
    <row r="217" spans="1:8">
      <c r="A217" s="132" t="s">
        <v>401</v>
      </c>
      <c r="B217" s="134" t="s">
        <v>1537</v>
      </c>
      <c r="C217" t="s">
        <v>31</v>
      </c>
      <c r="D217" t="str">
        <f t="shared" si="6"/>
        <v>GORRA_GOLF_MARINO</v>
      </c>
      <c r="E217" t="s">
        <v>1612</v>
      </c>
      <c r="F217" t="s">
        <v>1613</v>
      </c>
      <c r="G217" t="str">
        <f t="shared" si="7"/>
        <v>0459MAR</v>
      </c>
      <c r="H217" t="s">
        <v>1793</v>
      </c>
    </row>
    <row r="218" spans="1:8">
      <c r="A218" s="132" t="s">
        <v>401</v>
      </c>
      <c r="B218" s="134" t="s">
        <v>1672</v>
      </c>
      <c r="C218" t="s">
        <v>40</v>
      </c>
      <c r="D218" t="str">
        <f t="shared" si="6"/>
        <v>GORRA_CAZADOR_CAQUI</v>
      </c>
      <c r="E218" t="s">
        <v>1677</v>
      </c>
      <c r="F218" t="s">
        <v>1679</v>
      </c>
      <c r="G218" t="str">
        <f t="shared" si="7"/>
        <v>0249CAQ</v>
      </c>
      <c r="H218" t="s">
        <v>1717</v>
      </c>
    </row>
    <row r="219" spans="1:8">
      <c r="A219" s="132" t="s">
        <v>401</v>
      </c>
      <c r="B219" s="134" t="s">
        <v>1672</v>
      </c>
      <c r="C219" t="s">
        <v>31</v>
      </c>
      <c r="D219" t="str">
        <f t="shared" si="6"/>
        <v>GORRA_CAZADOR_MARINO</v>
      </c>
      <c r="E219" t="s">
        <v>1678</v>
      </c>
      <c r="F219" t="s">
        <v>1680</v>
      </c>
      <c r="G219" t="str">
        <f t="shared" si="7"/>
        <v>0249MAR</v>
      </c>
      <c r="H219" t="s">
        <v>1717</v>
      </c>
    </row>
    <row r="220" spans="1:8">
      <c r="A220" s="132" t="s">
        <v>104</v>
      </c>
      <c r="B220" s="134" t="s">
        <v>59</v>
      </c>
      <c r="C220" t="s">
        <v>34</v>
      </c>
      <c r="D220" t="str">
        <f t="shared" si="6"/>
        <v>GORRO_CHEF_NEGRO</v>
      </c>
      <c r="E220" t="s">
        <v>180</v>
      </c>
      <c r="F220" t="s">
        <v>303</v>
      </c>
      <c r="G220" t="str">
        <f t="shared" si="7"/>
        <v>0258NEG</v>
      </c>
      <c r="H220" t="s">
        <v>1717</v>
      </c>
    </row>
    <row r="221" spans="1:8">
      <c r="A221" s="132" t="s">
        <v>107</v>
      </c>
      <c r="B221" s="134" t="s">
        <v>1421</v>
      </c>
      <c r="D221" t="str">
        <f t="shared" si="6"/>
        <v>GUANTES_ALGODON_PALMA_DE_CARNAZA__</v>
      </c>
      <c r="E221" t="s">
        <v>717</v>
      </c>
      <c r="F221" t="s">
        <v>718</v>
      </c>
      <c r="G221" t="str">
        <f t="shared" si="7"/>
        <v>0412ESP</v>
      </c>
      <c r="H221" t="s">
        <v>1717</v>
      </c>
    </row>
    <row r="222" spans="1:8">
      <c r="A222" s="132" t="s">
        <v>107</v>
      </c>
      <c r="B222" s="134" t="s">
        <v>1422</v>
      </c>
      <c r="D222" t="str">
        <f t="shared" si="6"/>
        <v>GUANTES_CARNAZA_USO_RUDO__</v>
      </c>
      <c r="E222" t="s">
        <v>721</v>
      </c>
      <c r="F222" t="s">
        <v>722</v>
      </c>
      <c r="G222" t="str">
        <f t="shared" si="7"/>
        <v>0509ESP</v>
      </c>
      <c r="H222" t="s">
        <v>1717</v>
      </c>
    </row>
    <row r="223" spans="1:8">
      <c r="A223" s="132" t="s">
        <v>553</v>
      </c>
      <c r="B223" s="134" t="s">
        <v>554</v>
      </c>
      <c r="C223" t="s">
        <v>30</v>
      </c>
      <c r="D223" t="str">
        <f t="shared" ref="D223:D283" si="8">CONCATENATE(A223,"_",B223,"_",C223)</f>
        <v>GUAYABERA_PREMIUM_MANTA_100_ALGODON_BLANCO</v>
      </c>
      <c r="E223" t="s">
        <v>558</v>
      </c>
      <c r="F223" t="s">
        <v>559</v>
      </c>
      <c r="G223" t="str">
        <f t="shared" si="7"/>
        <v>1070BLA</v>
      </c>
      <c r="H223" t="s">
        <v>1793</v>
      </c>
    </row>
    <row r="224" spans="1:8">
      <c r="A224" s="132" t="s">
        <v>439</v>
      </c>
      <c r="B224" s="134" t="s">
        <v>441</v>
      </c>
      <c r="C224" t="s">
        <v>113</v>
      </c>
      <c r="D224" t="str">
        <f t="shared" si="8"/>
        <v>IMPERMEABLE_2_PIEZAS_AMARILLO</v>
      </c>
      <c r="E224" t="s">
        <v>444</v>
      </c>
      <c r="F224" t="s">
        <v>452</v>
      </c>
      <c r="G224" t="str">
        <f t="shared" si="7"/>
        <v>0264AMA</v>
      </c>
      <c r="H224" t="s">
        <v>1717</v>
      </c>
    </row>
    <row r="225" spans="1:8">
      <c r="A225" s="132" t="s">
        <v>439</v>
      </c>
      <c r="B225" s="134" t="s">
        <v>441</v>
      </c>
      <c r="C225" t="s">
        <v>39</v>
      </c>
      <c r="D225" t="str">
        <f t="shared" si="8"/>
        <v>IMPERMEABLE_2_PIEZAS_GRIS</v>
      </c>
      <c r="E225" t="s">
        <v>451</v>
      </c>
      <c r="F225" t="s">
        <v>459</v>
      </c>
      <c r="G225" t="str">
        <f t="shared" si="7"/>
        <v>0264GRI</v>
      </c>
      <c r="H225" t="s">
        <v>1793</v>
      </c>
    </row>
    <row r="226" spans="1:8">
      <c r="A226" s="132" t="s">
        <v>439</v>
      </c>
      <c r="B226" s="134" t="s">
        <v>441</v>
      </c>
      <c r="C226" t="s">
        <v>31</v>
      </c>
      <c r="D226" t="str">
        <f t="shared" si="8"/>
        <v>IMPERMEABLE_2_PIEZAS_MARINO</v>
      </c>
      <c r="E226" t="s">
        <v>447</v>
      </c>
      <c r="F226" t="s">
        <v>455</v>
      </c>
      <c r="G226" t="str">
        <f t="shared" si="7"/>
        <v>0264MAR</v>
      </c>
      <c r="H226" t="s">
        <v>1793</v>
      </c>
    </row>
    <row r="227" spans="1:8">
      <c r="A227" s="132" t="s">
        <v>439</v>
      </c>
      <c r="B227" s="134" t="s">
        <v>441</v>
      </c>
      <c r="C227" t="s">
        <v>46</v>
      </c>
      <c r="D227" t="str">
        <f t="shared" si="8"/>
        <v>IMPERMEABLE_2_PIEZAS_NARANJA</v>
      </c>
      <c r="E227" t="s">
        <v>445</v>
      </c>
      <c r="F227" t="s">
        <v>453</v>
      </c>
      <c r="G227" t="str">
        <f t="shared" si="7"/>
        <v>0264NAR</v>
      </c>
      <c r="H227" t="s">
        <v>1793</v>
      </c>
    </row>
    <row r="228" spans="1:8">
      <c r="A228" s="132" t="s">
        <v>439</v>
      </c>
      <c r="B228" s="134" t="s">
        <v>441</v>
      </c>
      <c r="C228" t="s">
        <v>34</v>
      </c>
      <c r="D228" t="str">
        <f t="shared" si="8"/>
        <v>IMPERMEABLE_2_PIEZAS_NEGRO</v>
      </c>
      <c r="E228" t="s">
        <v>449</v>
      </c>
      <c r="F228" t="s">
        <v>457</v>
      </c>
      <c r="G228" t="str">
        <f t="shared" si="7"/>
        <v>0264NEG</v>
      </c>
      <c r="H228" t="s">
        <v>1793</v>
      </c>
    </row>
    <row r="229" spans="1:8">
      <c r="A229" s="132" t="s">
        <v>439</v>
      </c>
      <c r="B229" s="134" t="s">
        <v>441</v>
      </c>
      <c r="C229" t="s">
        <v>55</v>
      </c>
      <c r="D229" t="str">
        <f t="shared" si="8"/>
        <v>IMPERMEABLE_2_PIEZAS_REY</v>
      </c>
      <c r="E229" t="s">
        <v>450</v>
      </c>
      <c r="F229" t="s">
        <v>458</v>
      </c>
      <c r="G229" t="str">
        <f t="shared" si="7"/>
        <v>0264REY</v>
      </c>
      <c r="H229" t="s">
        <v>1793</v>
      </c>
    </row>
    <row r="230" spans="1:8">
      <c r="A230" s="132" t="s">
        <v>439</v>
      </c>
      <c r="B230" s="134" t="s">
        <v>441</v>
      </c>
      <c r="C230" t="s">
        <v>52</v>
      </c>
      <c r="D230" t="str">
        <f t="shared" si="8"/>
        <v>IMPERMEABLE_2_PIEZAS_ROJO</v>
      </c>
      <c r="E230" t="s">
        <v>448</v>
      </c>
      <c r="F230" t="s">
        <v>456</v>
      </c>
      <c r="G230" t="str">
        <f t="shared" si="7"/>
        <v>0264ROJ</v>
      </c>
      <c r="H230" t="s">
        <v>1793</v>
      </c>
    </row>
    <row r="231" spans="1:8">
      <c r="A231" s="132" t="s">
        <v>439</v>
      </c>
      <c r="B231" s="134" t="s">
        <v>441</v>
      </c>
      <c r="C231" t="s">
        <v>379</v>
      </c>
      <c r="D231" t="str">
        <f t="shared" si="8"/>
        <v>IMPERMEABLE_2_PIEZAS_VERDE</v>
      </c>
      <c r="E231" t="s">
        <v>446</v>
      </c>
      <c r="F231" t="s">
        <v>454</v>
      </c>
      <c r="G231" t="str">
        <f t="shared" si="7"/>
        <v>0264VER</v>
      </c>
      <c r="H231" t="s">
        <v>1793</v>
      </c>
    </row>
    <row r="232" spans="1:8">
      <c r="A232" s="132" t="s">
        <v>439</v>
      </c>
      <c r="B232" s="134" t="s">
        <v>402</v>
      </c>
      <c r="C232" t="s">
        <v>113</v>
      </c>
      <c r="D232" t="str">
        <f t="shared" si="8"/>
        <v>IMPERMEABLE_GABARDINA_AMARILLO</v>
      </c>
      <c r="E232" t="s">
        <v>460</v>
      </c>
      <c r="F232" t="s">
        <v>468</v>
      </c>
      <c r="G232" t="str">
        <f t="shared" si="7"/>
        <v>0265AMA</v>
      </c>
      <c r="H232" t="s">
        <v>1717</v>
      </c>
    </row>
    <row r="233" spans="1:8">
      <c r="A233" s="132" t="s">
        <v>439</v>
      </c>
      <c r="B233" s="134" t="s">
        <v>402</v>
      </c>
      <c r="C233" t="s">
        <v>39</v>
      </c>
      <c r="D233" t="str">
        <f t="shared" si="8"/>
        <v>IMPERMEABLE_GABARDINA_GRIS</v>
      </c>
      <c r="E233" t="s">
        <v>467</v>
      </c>
      <c r="F233" t="s">
        <v>475</v>
      </c>
      <c r="G233" t="str">
        <f t="shared" si="7"/>
        <v>0265GRI</v>
      </c>
      <c r="H233" t="s">
        <v>1793</v>
      </c>
    </row>
    <row r="234" spans="1:8">
      <c r="A234" s="132" t="s">
        <v>439</v>
      </c>
      <c r="B234" s="134" t="s">
        <v>402</v>
      </c>
      <c r="C234" t="s">
        <v>31</v>
      </c>
      <c r="D234" t="str">
        <f t="shared" si="8"/>
        <v>IMPERMEABLE_GABARDINA_MARINO</v>
      </c>
      <c r="E234" t="s">
        <v>463</v>
      </c>
      <c r="F234" t="s">
        <v>471</v>
      </c>
      <c r="G234" t="str">
        <f t="shared" si="7"/>
        <v>0265MAR</v>
      </c>
      <c r="H234" t="s">
        <v>1793</v>
      </c>
    </row>
    <row r="235" spans="1:8">
      <c r="A235" s="132" t="s">
        <v>439</v>
      </c>
      <c r="B235" s="134" t="s">
        <v>402</v>
      </c>
      <c r="C235" t="s">
        <v>46</v>
      </c>
      <c r="D235" t="str">
        <f t="shared" si="8"/>
        <v>IMPERMEABLE_GABARDINA_NARANJA</v>
      </c>
      <c r="E235" t="s">
        <v>461</v>
      </c>
      <c r="F235" t="s">
        <v>469</v>
      </c>
      <c r="G235" t="str">
        <f t="shared" si="7"/>
        <v>0265NAR</v>
      </c>
      <c r="H235" t="s">
        <v>1793</v>
      </c>
    </row>
    <row r="236" spans="1:8">
      <c r="A236" s="132" t="s">
        <v>439</v>
      </c>
      <c r="B236" s="134" t="s">
        <v>402</v>
      </c>
      <c r="C236" t="s">
        <v>34</v>
      </c>
      <c r="D236" t="str">
        <f t="shared" si="8"/>
        <v>IMPERMEABLE_GABARDINA_NEGRO</v>
      </c>
      <c r="E236" t="s">
        <v>465</v>
      </c>
      <c r="F236" t="s">
        <v>473</v>
      </c>
      <c r="G236" t="str">
        <f t="shared" si="7"/>
        <v>0265NEG</v>
      </c>
      <c r="H236" t="s">
        <v>1793</v>
      </c>
    </row>
    <row r="237" spans="1:8">
      <c r="A237" s="132" t="s">
        <v>439</v>
      </c>
      <c r="B237" s="134" t="s">
        <v>402</v>
      </c>
      <c r="C237" t="s">
        <v>55</v>
      </c>
      <c r="D237" t="str">
        <f t="shared" si="8"/>
        <v>IMPERMEABLE_GABARDINA_REY</v>
      </c>
      <c r="E237" t="s">
        <v>466</v>
      </c>
      <c r="F237" t="s">
        <v>474</v>
      </c>
      <c r="G237" t="str">
        <f t="shared" si="7"/>
        <v>0265REY</v>
      </c>
      <c r="H237" t="s">
        <v>1793</v>
      </c>
    </row>
    <row r="238" spans="1:8">
      <c r="A238" s="132" t="s">
        <v>439</v>
      </c>
      <c r="B238" s="134" t="s">
        <v>402</v>
      </c>
      <c r="C238" t="s">
        <v>52</v>
      </c>
      <c r="D238" t="str">
        <f t="shared" si="8"/>
        <v>IMPERMEABLE_GABARDINA_ROJO</v>
      </c>
      <c r="E238" t="s">
        <v>464</v>
      </c>
      <c r="F238" t="s">
        <v>472</v>
      </c>
      <c r="G238" t="str">
        <f t="shared" si="7"/>
        <v>0265ROJ</v>
      </c>
      <c r="H238" t="s">
        <v>1793</v>
      </c>
    </row>
    <row r="239" spans="1:8">
      <c r="A239" s="132" t="s">
        <v>439</v>
      </c>
      <c r="B239" s="134" t="s">
        <v>402</v>
      </c>
      <c r="C239" t="s">
        <v>379</v>
      </c>
      <c r="D239" t="str">
        <f t="shared" si="8"/>
        <v>IMPERMEABLE_GABARDINA_VERDE</v>
      </c>
      <c r="E239" t="s">
        <v>462</v>
      </c>
      <c r="F239" t="s">
        <v>470</v>
      </c>
      <c r="G239" t="str">
        <f t="shared" si="7"/>
        <v>0265VER</v>
      </c>
      <c r="H239" t="s">
        <v>1793</v>
      </c>
    </row>
    <row r="240" spans="1:8">
      <c r="A240" s="132" t="s">
        <v>439</v>
      </c>
      <c r="B240" s="134" t="s">
        <v>440</v>
      </c>
      <c r="C240" t="s">
        <v>442</v>
      </c>
      <c r="D240" t="str">
        <f t="shared" si="8"/>
        <v>IMPERMEABLE_MOTOCICLISTA_ROJO/NEGRO</v>
      </c>
      <c r="E240" t="s">
        <v>477</v>
      </c>
      <c r="F240" t="s">
        <v>479</v>
      </c>
      <c r="G240" t="str">
        <f t="shared" si="7"/>
        <v>0456ROJ</v>
      </c>
      <c r="H240" t="s">
        <v>1717</v>
      </c>
    </row>
    <row r="241" spans="1:8">
      <c r="A241" s="132" t="s">
        <v>439</v>
      </c>
      <c r="B241" s="134" t="s">
        <v>440</v>
      </c>
      <c r="C241" t="s">
        <v>443</v>
      </c>
      <c r="D241" t="str">
        <f t="shared" si="8"/>
        <v>IMPERMEABLE_MOTOCICLISTA_VERDE/NEGRO</v>
      </c>
      <c r="E241" t="s">
        <v>476</v>
      </c>
      <c r="F241" t="s">
        <v>478</v>
      </c>
      <c r="G241" t="str">
        <f t="shared" si="7"/>
        <v>0456VER</v>
      </c>
      <c r="H241" t="s">
        <v>1717</v>
      </c>
    </row>
    <row r="242" spans="1:8">
      <c r="A242" s="132" t="s">
        <v>439</v>
      </c>
      <c r="B242" s="134" t="s">
        <v>1365</v>
      </c>
      <c r="C242" t="s">
        <v>113</v>
      </c>
      <c r="D242" t="str">
        <f t="shared" si="8"/>
        <v>IMPERMEABLE_TIPO_PONCHO_AMARILLO</v>
      </c>
      <c r="E242" t="s">
        <v>480</v>
      </c>
      <c r="F242" t="s">
        <v>483</v>
      </c>
      <c r="G242" t="str">
        <f t="shared" si="7"/>
        <v>0267AMA</v>
      </c>
      <c r="H242" t="s">
        <v>1793</v>
      </c>
    </row>
    <row r="243" spans="1:8">
      <c r="A243" s="132" t="s">
        <v>439</v>
      </c>
      <c r="B243" s="134" t="s">
        <v>1365</v>
      </c>
      <c r="C243" t="s">
        <v>31</v>
      </c>
      <c r="D243" t="str">
        <f t="shared" si="8"/>
        <v>IMPERMEABLE_TIPO_PONCHO_MARINO</v>
      </c>
      <c r="E243" t="s">
        <v>481</v>
      </c>
      <c r="F243" t="s">
        <v>484</v>
      </c>
      <c r="G243" t="str">
        <f t="shared" ref="G243:G306" si="9">MID(E243,3,7)</f>
        <v>0267MAR</v>
      </c>
      <c r="H243" t="s">
        <v>1793</v>
      </c>
    </row>
    <row r="244" spans="1:8">
      <c r="A244" s="132" t="s">
        <v>439</v>
      </c>
      <c r="B244" s="134" t="s">
        <v>1365</v>
      </c>
      <c r="C244" t="s">
        <v>55</v>
      </c>
      <c r="D244" t="str">
        <f t="shared" si="8"/>
        <v>IMPERMEABLE_TIPO_PONCHO_REY</v>
      </c>
      <c r="E244" t="s">
        <v>482</v>
      </c>
      <c r="F244" t="s">
        <v>485</v>
      </c>
      <c r="G244" t="str">
        <f t="shared" si="9"/>
        <v>0267REY</v>
      </c>
      <c r="H244" t="s">
        <v>1793</v>
      </c>
    </row>
    <row r="245" spans="1:8">
      <c r="A245" s="132" t="s">
        <v>62</v>
      </c>
      <c r="B245" s="134" t="s">
        <v>1443</v>
      </c>
      <c r="D245" t="str">
        <f t="shared" si="8"/>
        <v>LENTES_DE_SEGURIDAD_OSCUROS__</v>
      </c>
      <c r="E245" t="s">
        <v>723</v>
      </c>
      <c r="F245" t="s">
        <v>724</v>
      </c>
      <c r="G245" t="str">
        <f t="shared" si="9"/>
        <v>0637ESP</v>
      </c>
      <c r="H245" t="s">
        <v>1793</v>
      </c>
    </row>
    <row r="246" spans="1:8">
      <c r="A246" s="132" t="s">
        <v>62</v>
      </c>
      <c r="B246" s="134" t="s">
        <v>1442</v>
      </c>
      <c r="D246" t="str">
        <f t="shared" si="8"/>
        <v>LENTES_DE_SEGURIDAD_TRANSPARENTES__</v>
      </c>
      <c r="E246" t="s">
        <v>719</v>
      </c>
      <c r="F246" t="s">
        <v>720</v>
      </c>
      <c r="G246" t="str">
        <f t="shared" si="9"/>
        <v>0422ESP</v>
      </c>
      <c r="H246" t="s">
        <v>1793</v>
      </c>
    </row>
    <row r="247" spans="1:8">
      <c r="A247" s="132" t="s">
        <v>110</v>
      </c>
      <c r="B247" s="134" t="s">
        <v>1412</v>
      </c>
      <c r="C247" t="s">
        <v>30</v>
      </c>
      <c r="D247" t="str">
        <f t="shared" si="8"/>
        <v>MANDIL_4_VISTAS_BLANCO</v>
      </c>
      <c r="E247" t="s">
        <v>203</v>
      </c>
      <c r="F247" t="s">
        <v>308</v>
      </c>
      <c r="G247" t="str">
        <f t="shared" si="9"/>
        <v>0470BLA</v>
      </c>
      <c r="H247" t="s">
        <v>1793</v>
      </c>
    </row>
    <row r="248" spans="1:8">
      <c r="A248" s="132" t="s">
        <v>110</v>
      </c>
      <c r="B248" s="134" t="s">
        <v>1413</v>
      </c>
      <c r="C248" t="s">
        <v>31</v>
      </c>
      <c r="D248" t="str">
        <f t="shared" si="8"/>
        <v>MANDIL_AJUSTABLE_MARINO</v>
      </c>
      <c r="E248" t="s">
        <v>204</v>
      </c>
      <c r="F248" t="s">
        <v>309</v>
      </c>
      <c r="G248" t="str">
        <f t="shared" si="9"/>
        <v>0512MAR</v>
      </c>
      <c r="H248" t="s">
        <v>1793</v>
      </c>
    </row>
    <row r="249" spans="1:8">
      <c r="A249" s="132" t="s">
        <v>110</v>
      </c>
      <c r="B249" s="134" t="s">
        <v>129</v>
      </c>
      <c r="C249" t="s">
        <v>106</v>
      </c>
      <c r="D249" t="str">
        <f t="shared" si="8"/>
        <v>MANDIL_CUELLO_V_GRIS_PERLA</v>
      </c>
      <c r="E249" t="s">
        <v>202</v>
      </c>
      <c r="F249" t="s">
        <v>307</v>
      </c>
      <c r="G249" t="str">
        <f t="shared" si="9"/>
        <v>0280GRP</v>
      </c>
      <c r="H249" t="s">
        <v>1793</v>
      </c>
    </row>
    <row r="250" spans="1:8">
      <c r="A250" s="132" t="s">
        <v>110</v>
      </c>
      <c r="B250" s="134" t="s">
        <v>129</v>
      </c>
      <c r="C250" t="s">
        <v>34</v>
      </c>
      <c r="D250" t="str">
        <f t="shared" si="8"/>
        <v>MANDIL_CUELLO_V_NEGRO</v>
      </c>
      <c r="E250" t="s">
        <v>201</v>
      </c>
      <c r="F250" t="s">
        <v>306</v>
      </c>
      <c r="G250" t="str">
        <f t="shared" si="9"/>
        <v>0280NEG</v>
      </c>
      <c r="H250" t="s">
        <v>1793</v>
      </c>
    </row>
    <row r="251" spans="1:8">
      <c r="A251" s="132" t="s">
        <v>110</v>
      </c>
      <c r="B251" s="134" t="s">
        <v>128</v>
      </c>
      <c r="C251" t="s">
        <v>34</v>
      </c>
      <c r="D251" t="str">
        <f t="shared" si="8"/>
        <v>MANDIL_LARGO_NEGRO</v>
      </c>
      <c r="E251" t="s">
        <v>200</v>
      </c>
      <c r="F251" t="s">
        <v>305</v>
      </c>
      <c r="G251" t="str">
        <f t="shared" si="9"/>
        <v>0282NEG</v>
      </c>
      <c r="H251" t="s">
        <v>1717</v>
      </c>
    </row>
    <row r="252" spans="1:8">
      <c r="A252" s="132" t="s">
        <v>110</v>
      </c>
      <c r="B252" s="134" t="s">
        <v>977</v>
      </c>
      <c r="C252" t="s">
        <v>31</v>
      </c>
      <c r="D252" t="str">
        <f t="shared" si="8"/>
        <v>MANDIL_LARGO_MEZCLILLA_COMBINADO_MARINO</v>
      </c>
      <c r="E252" t="s">
        <v>976</v>
      </c>
      <c r="F252" t="s">
        <v>978</v>
      </c>
      <c r="G252" t="str">
        <f t="shared" si="9"/>
        <v>1269MAR</v>
      </c>
      <c r="H252" t="s">
        <v>1793</v>
      </c>
    </row>
    <row r="253" spans="1:8">
      <c r="A253" s="132" t="s">
        <v>110</v>
      </c>
      <c r="B253" s="134" t="s">
        <v>126</v>
      </c>
      <c r="C253" t="s">
        <v>34</v>
      </c>
      <c r="D253" t="str">
        <f t="shared" si="8"/>
        <v>MANDIL_MEDIO_TERGAL_NEGRO</v>
      </c>
      <c r="E253" t="s">
        <v>199</v>
      </c>
      <c r="F253" t="s">
        <v>304</v>
      </c>
      <c r="G253" t="str">
        <f t="shared" si="9"/>
        <v>0283NEG</v>
      </c>
      <c r="H253" t="s">
        <v>1717</v>
      </c>
    </row>
    <row r="254" spans="1:8" s="139" customFormat="1">
      <c r="A254" s="140" t="s">
        <v>110</v>
      </c>
      <c r="B254" s="140" t="s">
        <v>1735</v>
      </c>
      <c r="C254" s="139" t="s">
        <v>28</v>
      </c>
      <c r="D254" s="139" t="str">
        <f t="shared" si="8"/>
        <v>MANDIL_PARRILLERO_AZUL</v>
      </c>
      <c r="E254" s="139" t="s">
        <v>1736</v>
      </c>
      <c r="F254" s="139" t="s">
        <v>1737</v>
      </c>
      <c r="G254" t="str">
        <f t="shared" si="9"/>
        <v>2515AZU</v>
      </c>
      <c r="H254" t="s">
        <v>1717</v>
      </c>
    </row>
    <row r="255" spans="1:8">
      <c r="A255" s="132" t="s">
        <v>95</v>
      </c>
      <c r="B255" s="134" t="s">
        <v>1209</v>
      </c>
      <c r="C255" t="s">
        <v>79</v>
      </c>
      <c r="D255" t="str">
        <f t="shared" si="8"/>
        <v>OVEROL_COREA_GRIS_OXFORD</v>
      </c>
      <c r="E255" t="s">
        <v>170</v>
      </c>
      <c r="F255" t="s">
        <v>279</v>
      </c>
      <c r="G255" t="str">
        <f t="shared" si="9"/>
        <v>0727GRO</v>
      </c>
      <c r="H255" t="s">
        <v>1717</v>
      </c>
    </row>
    <row r="256" spans="1:8">
      <c r="A256" s="132" t="s">
        <v>95</v>
      </c>
      <c r="B256" s="134" t="s">
        <v>1600</v>
      </c>
      <c r="C256" t="s">
        <v>31</v>
      </c>
      <c r="D256" t="str">
        <f t="shared" si="8"/>
        <v>OVEROL_IGNIFUGO_MARINO</v>
      </c>
      <c r="E256" t="s">
        <v>1601</v>
      </c>
      <c r="F256" t="s">
        <v>1602</v>
      </c>
      <c r="G256" t="str">
        <f t="shared" si="9"/>
        <v>2301MAR</v>
      </c>
      <c r="H256" t="s">
        <v>1717</v>
      </c>
    </row>
    <row r="257" spans="1:8">
      <c r="A257" s="132" t="s">
        <v>95</v>
      </c>
      <c r="B257" s="134" t="s">
        <v>374</v>
      </c>
      <c r="C257" t="s">
        <v>31</v>
      </c>
      <c r="D257" t="str">
        <f t="shared" si="8"/>
        <v>OVEROL_MANGA_LARGA_MARINO</v>
      </c>
      <c r="E257" t="s">
        <v>171</v>
      </c>
      <c r="F257" t="s">
        <v>280</v>
      </c>
      <c r="G257" t="str">
        <f t="shared" si="9"/>
        <v>0291MAR</v>
      </c>
      <c r="H257" t="s">
        <v>1717</v>
      </c>
    </row>
    <row r="258" spans="1:8">
      <c r="A258" s="132" t="s">
        <v>95</v>
      </c>
      <c r="B258" s="134" t="s">
        <v>1415</v>
      </c>
      <c r="C258" t="s">
        <v>31</v>
      </c>
      <c r="D258" t="str">
        <f t="shared" si="8"/>
        <v>OVEROL_MANGA_LARGA_ANTICLORO_MARINO</v>
      </c>
      <c r="E258" t="s">
        <v>172</v>
      </c>
      <c r="F258" t="s">
        <v>281</v>
      </c>
      <c r="G258" t="str">
        <f t="shared" si="9"/>
        <v>0597MAR</v>
      </c>
      <c r="H258" t="s">
        <v>1793</v>
      </c>
    </row>
    <row r="259" spans="1:8">
      <c r="A259" s="132" t="s">
        <v>95</v>
      </c>
      <c r="B259" s="134" t="s">
        <v>137</v>
      </c>
      <c r="C259" t="s">
        <v>46</v>
      </c>
      <c r="D259" t="str">
        <f t="shared" si="8"/>
        <v>OVEROL_MANGA_LARGA_PEMEX_NARANJA</v>
      </c>
      <c r="E259" t="s">
        <v>510</v>
      </c>
      <c r="F259" t="s">
        <v>511</v>
      </c>
      <c r="G259" t="str">
        <f t="shared" si="9"/>
        <v>0848NAR</v>
      </c>
      <c r="H259" t="s">
        <v>1717</v>
      </c>
    </row>
    <row r="260" spans="1:8">
      <c r="A260" s="132" t="s">
        <v>95</v>
      </c>
      <c r="B260" s="134" t="s">
        <v>1414</v>
      </c>
      <c r="C260" t="s">
        <v>79</v>
      </c>
      <c r="D260" t="str">
        <f t="shared" si="8"/>
        <v>OVEROL_SIN_MANGAS_GABARDINA_GRIS_OXFORD</v>
      </c>
      <c r="E260" t="s">
        <v>169</v>
      </c>
      <c r="F260" t="s">
        <v>278</v>
      </c>
      <c r="G260" t="str">
        <f t="shared" si="9"/>
        <v>0296GRO</v>
      </c>
      <c r="H260" t="s">
        <v>1793</v>
      </c>
    </row>
    <row r="261" spans="1:8">
      <c r="A261" s="132" t="s">
        <v>97</v>
      </c>
      <c r="B261" s="134" t="s">
        <v>56</v>
      </c>
      <c r="C261" t="s">
        <v>103</v>
      </c>
      <c r="D261" t="str">
        <f t="shared" si="8"/>
        <v>PLAYERA_DRY_FIT_AMARILLO_NEON</v>
      </c>
      <c r="E261" t="s">
        <v>1217</v>
      </c>
      <c r="F261" t="s">
        <v>1218</v>
      </c>
      <c r="G261" t="str">
        <f t="shared" si="9"/>
        <v>0348AMN</v>
      </c>
      <c r="H261" t="s">
        <v>1793</v>
      </c>
    </row>
    <row r="262" spans="1:8">
      <c r="A262" s="132" t="s">
        <v>97</v>
      </c>
      <c r="B262" s="134" t="s">
        <v>56</v>
      </c>
      <c r="C262" t="s">
        <v>30</v>
      </c>
      <c r="D262" t="str">
        <f t="shared" si="8"/>
        <v>PLAYERA_DRY_FIT_BLANCO</v>
      </c>
      <c r="E262" t="s">
        <v>191</v>
      </c>
      <c r="F262" t="s">
        <v>289</v>
      </c>
      <c r="G262" t="str">
        <f t="shared" si="9"/>
        <v>0348BLA</v>
      </c>
      <c r="H262" t="s">
        <v>1793</v>
      </c>
    </row>
    <row r="263" spans="1:8">
      <c r="A263" s="132" t="s">
        <v>97</v>
      </c>
      <c r="B263" s="134" t="s">
        <v>56</v>
      </c>
      <c r="C263" t="s">
        <v>79</v>
      </c>
      <c r="D263" t="str">
        <f t="shared" si="8"/>
        <v>PLAYERA_DRY_FIT_GRIS_OXFORD</v>
      </c>
      <c r="E263" t="s">
        <v>194</v>
      </c>
      <c r="F263" t="s">
        <v>290</v>
      </c>
      <c r="G263" t="str">
        <f t="shared" si="9"/>
        <v>0348GRO</v>
      </c>
      <c r="H263" t="s">
        <v>1717</v>
      </c>
    </row>
    <row r="264" spans="1:8">
      <c r="A264" s="132" t="s">
        <v>97</v>
      </c>
      <c r="B264" s="134" t="s">
        <v>56</v>
      </c>
      <c r="C264" t="s">
        <v>31</v>
      </c>
      <c r="D264" t="str">
        <f t="shared" si="8"/>
        <v>PLAYERA_DRY_FIT_MARINO</v>
      </c>
      <c r="E264" t="s">
        <v>192</v>
      </c>
      <c r="F264" t="s">
        <v>291</v>
      </c>
      <c r="G264" t="str">
        <f t="shared" si="9"/>
        <v>0348MAR</v>
      </c>
      <c r="H264" t="s">
        <v>1717</v>
      </c>
    </row>
    <row r="265" spans="1:8">
      <c r="A265" s="132" t="s">
        <v>97</v>
      </c>
      <c r="B265" s="134" t="s">
        <v>56</v>
      </c>
      <c r="C265" t="s">
        <v>34</v>
      </c>
      <c r="D265" t="str">
        <f t="shared" si="8"/>
        <v>PLAYERA_DRY_FIT_NEGRO</v>
      </c>
      <c r="E265" t="s">
        <v>193</v>
      </c>
      <c r="F265" t="s">
        <v>292</v>
      </c>
      <c r="G265" t="str">
        <f t="shared" si="9"/>
        <v>0348NEG</v>
      </c>
      <c r="H265" t="s">
        <v>1717</v>
      </c>
    </row>
    <row r="266" spans="1:8">
      <c r="A266" s="132" t="s">
        <v>97</v>
      </c>
      <c r="B266" s="134" t="s">
        <v>1702</v>
      </c>
      <c r="C266" t="s">
        <v>103</v>
      </c>
      <c r="D266" t="str">
        <f t="shared" si="8"/>
        <v>PLAYERA_DRY_FIT_REFLEJANTE_STRETCH_AMARILLO_NEON</v>
      </c>
      <c r="E266" t="s">
        <v>1703</v>
      </c>
      <c r="F266" t="s">
        <v>1704</v>
      </c>
      <c r="G266" t="str">
        <f t="shared" si="9"/>
        <v>2504AMN</v>
      </c>
      <c r="H266" t="s">
        <v>1793</v>
      </c>
    </row>
    <row r="267" spans="1:8">
      <c r="A267" s="132" t="s">
        <v>97</v>
      </c>
      <c r="B267" s="134" t="s">
        <v>57</v>
      </c>
      <c r="C267" t="s">
        <v>30</v>
      </c>
      <c r="D267" t="str">
        <f t="shared" si="8"/>
        <v>PLAYERA_DRY_FIT_PREMIUM_BLANCO</v>
      </c>
      <c r="E267" t="s">
        <v>195</v>
      </c>
      <c r="F267" t="s">
        <v>293</v>
      </c>
      <c r="G267" t="str">
        <f t="shared" si="9"/>
        <v>0442BLA</v>
      </c>
      <c r="H267" t="s">
        <v>1793</v>
      </c>
    </row>
    <row r="268" spans="1:8">
      <c r="A268" s="132" t="s">
        <v>97</v>
      </c>
      <c r="B268" s="134" t="s">
        <v>57</v>
      </c>
      <c r="C268" t="s">
        <v>31</v>
      </c>
      <c r="D268" t="str">
        <f t="shared" si="8"/>
        <v>PLAYERA_DRY_FIT_PREMIUM_MARINO</v>
      </c>
      <c r="E268" t="s">
        <v>196</v>
      </c>
      <c r="F268" t="s">
        <v>294</v>
      </c>
      <c r="G268" t="str">
        <f t="shared" si="9"/>
        <v>0442MAR</v>
      </c>
      <c r="H268" t="s">
        <v>1793</v>
      </c>
    </row>
    <row r="269" spans="1:8">
      <c r="A269" s="132" t="s">
        <v>97</v>
      </c>
      <c r="B269" s="134" t="s">
        <v>57</v>
      </c>
      <c r="C269" t="s">
        <v>52</v>
      </c>
      <c r="D269" t="str">
        <f t="shared" si="8"/>
        <v>PLAYERA_DRY_FIT_PREMIUM_ROJO</v>
      </c>
      <c r="E269" t="s">
        <v>197</v>
      </c>
      <c r="F269" t="s">
        <v>295</v>
      </c>
      <c r="G269" t="str">
        <f t="shared" si="9"/>
        <v>0442ROJ</v>
      </c>
      <c r="H269" t="s">
        <v>1793</v>
      </c>
    </row>
    <row r="270" spans="1:8">
      <c r="A270" s="132" t="s">
        <v>97</v>
      </c>
      <c r="B270" s="134" t="s">
        <v>1012</v>
      </c>
      <c r="C270" t="s">
        <v>30</v>
      </c>
      <c r="D270" t="str">
        <f t="shared" si="8"/>
        <v>PLAYERA_GOLF_DRY_FIT_BLANCO</v>
      </c>
      <c r="E270" t="s">
        <v>1017</v>
      </c>
      <c r="F270" t="s">
        <v>1018</v>
      </c>
      <c r="G270" t="str">
        <f t="shared" si="9"/>
        <v>1470BLA</v>
      </c>
      <c r="H270" t="s">
        <v>1717</v>
      </c>
    </row>
    <row r="271" spans="1:8">
      <c r="A271" s="132" t="s">
        <v>97</v>
      </c>
      <c r="B271" s="134" t="s">
        <v>1012</v>
      </c>
      <c r="C271" t="s">
        <v>1291</v>
      </c>
      <c r="D271" t="str">
        <f t="shared" si="8"/>
        <v>PLAYERA_GOLF_DRY_FIT_BLANCO_AZULADO</v>
      </c>
      <c r="E271" t="s">
        <v>1289</v>
      </c>
      <c r="F271" t="s">
        <v>1290</v>
      </c>
      <c r="G271" t="str">
        <f t="shared" si="9"/>
        <v>1470B/A</v>
      </c>
      <c r="H271" t="s">
        <v>1793</v>
      </c>
    </row>
    <row r="272" spans="1:8">
      <c r="A272" s="132" t="s">
        <v>97</v>
      </c>
      <c r="B272" s="134" t="s">
        <v>1012</v>
      </c>
      <c r="C272" t="s">
        <v>31</v>
      </c>
      <c r="D272" t="str">
        <f t="shared" si="8"/>
        <v>PLAYERA_GOLF_DRY_FIT_MARINO</v>
      </c>
      <c r="E272" t="s">
        <v>1019</v>
      </c>
      <c r="F272" t="s">
        <v>1020</v>
      </c>
      <c r="G272" t="str">
        <f t="shared" si="9"/>
        <v>1470MAR</v>
      </c>
      <c r="H272" t="s">
        <v>1717</v>
      </c>
    </row>
    <row r="273" spans="1:8">
      <c r="A273" s="132" t="s">
        <v>97</v>
      </c>
      <c r="B273" s="134" t="s">
        <v>1012</v>
      </c>
      <c r="C273" t="s">
        <v>34</v>
      </c>
      <c r="D273" t="str">
        <f t="shared" si="8"/>
        <v>PLAYERA_GOLF_DRY_FIT_NEGRO</v>
      </c>
      <c r="E273" t="s">
        <v>1021</v>
      </c>
      <c r="F273" t="s">
        <v>1022</v>
      </c>
      <c r="G273" t="str">
        <f t="shared" si="9"/>
        <v>1470NEG</v>
      </c>
      <c r="H273" t="s">
        <v>1717</v>
      </c>
    </row>
    <row r="274" spans="1:8">
      <c r="A274" s="132" t="s">
        <v>97</v>
      </c>
      <c r="B274" s="134" t="s">
        <v>1581</v>
      </c>
      <c r="C274" t="s">
        <v>79</v>
      </c>
      <c r="D274" t="str">
        <f t="shared" si="8"/>
        <v>PLAYERA_SLIM_FIT_VISCOSA_GRIS_OXFORD</v>
      </c>
      <c r="E274" t="s">
        <v>1582</v>
      </c>
      <c r="F274" t="s">
        <v>1585</v>
      </c>
      <c r="G274" t="str">
        <f t="shared" si="9"/>
        <v>2277GRO</v>
      </c>
      <c r="H274" t="s">
        <v>1717</v>
      </c>
    </row>
    <row r="275" spans="1:8">
      <c r="A275" s="132" t="s">
        <v>97</v>
      </c>
      <c r="B275" s="134" t="s">
        <v>1581</v>
      </c>
      <c r="C275" t="s">
        <v>31</v>
      </c>
      <c r="D275" t="str">
        <f t="shared" si="8"/>
        <v>PLAYERA_SLIM_FIT_VISCOSA_MARINO</v>
      </c>
      <c r="E275" t="s">
        <v>1583</v>
      </c>
      <c r="F275" t="s">
        <v>1586</v>
      </c>
      <c r="G275" t="str">
        <f t="shared" si="9"/>
        <v>2277MAR</v>
      </c>
      <c r="H275" t="s">
        <v>1717</v>
      </c>
    </row>
    <row r="276" spans="1:8">
      <c r="A276" s="132" t="s">
        <v>97</v>
      </c>
      <c r="B276" s="134" t="s">
        <v>1581</v>
      </c>
      <c r="C276" t="s">
        <v>34</v>
      </c>
      <c r="D276" t="str">
        <f t="shared" si="8"/>
        <v>PLAYERA_SLIM_FIT_VISCOSA_NEGRO</v>
      </c>
      <c r="E276" t="s">
        <v>1584</v>
      </c>
      <c r="F276" t="s">
        <v>1587</v>
      </c>
      <c r="G276" t="str">
        <f t="shared" si="9"/>
        <v>2277NEG</v>
      </c>
      <c r="H276" t="s">
        <v>1717</v>
      </c>
    </row>
    <row r="277" spans="1:8">
      <c r="A277" s="132" t="s">
        <v>97</v>
      </c>
      <c r="B277" s="134" t="s">
        <v>1580</v>
      </c>
      <c r="C277" t="s">
        <v>31</v>
      </c>
      <c r="D277" t="str">
        <f t="shared" si="8"/>
        <v>PLAYERA_MANGA_LARGA_IGNIFUGA_MARINO</v>
      </c>
      <c r="E277" t="s">
        <v>1354</v>
      </c>
      <c r="F277" t="s">
        <v>1355</v>
      </c>
      <c r="G277" t="str">
        <f t="shared" si="9"/>
        <v>1833MAR</v>
      </c>
      <c r="H277" t="s">
        <v>1717</v>
      </c>
    </row>
    <row r="278" spans="1:8">
      <c r="A278" s="132" t="s">
        <v>97</v>
      </c>
      <c r="B278" s="134" t="s">
        <v>1501</v>
      </c>
      <c r="C278" t="s">
        <v>31</v>
      </c>
      <c r="D278" t="str">
        <f t="shared" si="8"/>
        <v>PLAYERA_P500_MANGA_LARGA_MARINO</v>
      </c>
      <c r="E278" t="s">
        <v>1313</v>
      </c>
      <c r="F278" t="s">
        <v>1314</v>
      </c>
      <c r="G278" t="str">
        <f t="shared" si="9"/>
        <v>0363MAR</v>
      </c>
      <c r="H278" t="s">
        <v>1717</v>
      </c>
    </row>
    <row r="279" spans="1:8">
      <c r="A279" s="132" t="s">
        <v>97</v>
      </c>
      <c r="B279" s="134" t="s">
        <v>120</v>
      </c>
      <c r="C279" t="s">
        <v>30</v>
      </c>
      <c r="D279" t="str">
        <f t="shared" si="8"/>
        <v>PLAYERA_P500_BLANCO</v>
      </c>
      <c r="E279" t="s">
        <v>184</v>
      </c>
      <c r="F279" t="s">
        <v>282</v>
      </c>
      <c r="G279" t="str">
        <f t="shared" si="9"/>
        <v>0353BLA</v>
      </c>
      <c r="H279" t="s">
        <v>1717</v>
      </c>
    </row>
    <row r="280" spans="1:8">
      <c r="A280" s="132" t="s">
        <v>97</v>
      </c>
      <c r="B280" s="134" t="s">
        <v>120</v>
      </c>
      <c r="C280" t="s">
        <v>88</v>
      </c>
      <c r="D280" t="str">
        <f t="shared" si="8"/>
        <v>PLAYERA_P500_GRIS_CARBON</v>
      </c>
      <c r="E280" t="s">
        <v>185</v>
      </c>
      <c r="F280" t="s">
        <v>284</v>
      </c>
      <c r="G280" t="str">
        <f t="shared" si="9"/>
        <v>0353GCA</v>
      </c>
      <c r="H280" t="s">
        <v>1717</v>
      </c>
    </row>
    <row r="281" spans="1:8">
      <c r="A281" s="132" t="s">
        <v>97</v>
      </c>
      <c r="B281" s="134" t="s">
        <v>120</v>
      </c>
      <c r="C281" t="s">
        <v>39</v>
      </c>
      <c r="D281" t="str">
        <f t="shared" si="8"/>
        <v>PLAYERA_P500_GRIS</v>
      </c>
      <c r="E281" t="s">
        <v>186</v>
      </c>
      <c r="F281" t="s">
        <v>283</v>
      </c>
      <c r="G281" t="str">
        <f t="shared" si="9"/>
        <v>0353GRI</v>
      </c>
      <c r="H281" t="s">
        <v>1717</v>
      </c>
    </row>
    <row r="282" spans="1:8">
      <c r="A282" s="132" t="s">
        <v>97</v>
      </c>
      <c r="B282" s="134" t="s">
        <v>120</v>
      </c>
      <c r="C282" t="s">
        <v>31</v>
      </c>
      <c r="D282" t="str">
        <f t="shared" si="8"/>
        <v>PLAYERA_P500_MARINO</v>
      </c>
      <c r="E282" t="s">
        <v>187</v>
      </c>
      <c r="F282" t="s">
        <v>285</v>
      </c>
      <c r="G282" t="str">
        <f t="shared" si="9"/>
        <v>0353MAR</v>
      </c>
      <c r="H282" t="s">
        <v>1717</v>
      </c>
    </row>
    <row r="283" spans="1:8">
      <c r="A283" s="132" t="s">
        <v>97</v>
      </c>
      <c r="B283" s="134" t="s">
        <v>120</v>
      </c>
      <c r="C283" t="s">
        <v>34</v>
      </c>
      <c r="D283" t="str">
        <f t="shared" si="8"/>
        <v>PLAYERA_P500_NEGRO</v>
      </c>
      <c r="E283" t="s">
        <v>188</v>
      </c>
      <c r="F283" t="s">
        <v>286</v>
      </c>
      <c r="G283" t="str">
        <f t="shared" si="9"/>
        <v>0353NEG</v>
      </c>
      <c r="H283" t="s">
        <v>1717</v>
      </c>
    </row>
    <row r="284" spans="1:8">
      <c r="A284" s="132" t="s">
        <v>97</v>
      </c>
      <c r="B284" s="134" t="s">
        <v>120</v>
      </c>
      <c r="C284" t="s">
        <v>52</v>
      </c>
      <c r="D284" t="str">
        <f t="shared" ref="D284:D312" si="10">CONCATENATE(A284,"_",B284,"_",C284)</f>
        <v>PLAYERA_P500_ROJO</v>
      </c>
      <c r="E284" t="s">
        <v>189</v>
      </c>
      <c r="F284" t="s">
        <v>287</v>
      </c>
      <c r="G284" t="str">
        <f t="shared" si="9"/>
        <v>0353ROJ</v>
      </c>
      <c r="H284" t="s">
        <v>1717</v>
      </c>
    </row>
    <row r="285" spans="1:8">
      <c r="A285" s="132" t="s">
        <v>97</v>
      </c>
      <c r="B285" s="134" t="s">
        <v>495</v>
      </c>
      <c r="C285" t="s">
        <v>85</v>
      </c>
      <c r="D285" t="str">
        <f t="shared" si="10"/>
        <v>PLAYERA_PERFORMANCE_GRIS_JASPE</v>
      </c>
      <c r="E285" t="s">
        <v>496</v>
      </c>
      <c r="F285" t="s">
        <v>499</v>
      </c>
      <c r="G285" t="str">
        <f t="shared" si="9"/>
        <v>0825GRJ</v>
      </c>
      <c r="H285" t="s">
        <v>1793</v>
      </c>
    </row>
    <row r="286" spans="1:8">
      <c r="A286" s="132" t="s">
        <v>97</v>
      </c>
      <c r="B286" s="134" t="s">
        <v>495</v>
      </c>
      <c r="C286" t="s">
        <v>55</v>
      </c>
      <c r="D286" t="str">
        <f t="shared" si="10"/>
        <v>PLAYERA_PERFORMANCE_REY</v>
      </c>
      <c r="E286" t="s">
        <v>497</v>
      </c>
      <c r="F286" t="s">
        <v>500</v>
      </c>
      <c r="G286" t="str">
        <f t="shared" si="9"/>
        <v>0825REY</v>
      </c>
      <c r="H286" t="s">
        <v>1793</v>
      </c>
    </row>
    <row r="287" spans="1:8">
      <c r="A287" s="132" t="s">
        <v>97</v>
      </c>
      <c r="B287" s="134" t="s">
        <v>495</v>
      </c>
      <c r="C287" t="s">
        <v>379</v>
      </c>
      <c r="D287" t="str">
        <f t="shared" si="10"/>
        <v>PLAYERA_PERFORMANCE_VERDE</v>
      </c>
      <c r="E287" t="s">
        <v>498</v>
      </c>
      <c r="F287" t="s">
        <v>501</v>
      </c>
      <c r="G287" t="str">
        <f t="shared" si="9"/>
        <v>0825VER</v>
      </c>
      <c r="H287" t="s">
        <v>1793</v>
      </c>
    </row>
    <row r="288" spans="1:8">
      <c r="A288" s="132" t="s">
        <v>97</v>
      </c>
      <c r="B288" s="134" t="s">
        <v>116</v>
      </c>
      <c r="C288" t="s">
        <v>138</v>
      </c>
      <c r="D288" t="str">
        <f t="shared" si="10"/>
        <v>PLAYERA_PLASCENCIA_MARINO/GRIS_OXFORD</v>
      </c>
      <c r="E288" t="s">
        <v>190</v>
      </c>
      <c r="F288" t="s">
        <v>288</v>
      </c>
      <c r="G288" t="str">
        <f t="shared" si="9"/>
        <v>0369MAR</v>
      </c>
      <c r="H288" t="s">
        <v>1717</v>
      </c>
    </row>
    <row r="289" spans="1:8">
      <c r="A289" s="132" t="s">
        <v>97</v>
      </c>
      <c r="B289" s="134" t="s">
        <v>1444</v>
      </c>
      <c r="C289" t="s">
        <v>30</v>
      </c>
      <c r="D289" t="str">
        <f t="shared" si="10"/>
        <v>PLAYERA_POLO_MANGA_CORTA_MICROPIQUE_BLANCO</v>
      </c>
      <c r="E289" t="s">
        <v>1490</v>
      </c>
      <c r="F289" t="s">
        <v>1499</v>
      </c>
      <c r="G289" t="str">
        <f t="shared" si="9"/>
        <v>1955BLA</v>
      </c>
      <c r="H289" t="s">
        <v>1717</v>
      </c>
    </row>
    <row r="290" spans="1:8">
      <c r="A290" s="132" t="s">
        <v>97</v>
      </c>
      <c r="B290" s="134" t="s">
        <v>1444</v>
      </c>
      <c r="C290" t="s">
        <v>79</v>
      </c>
      <c r="D290" t="str">
        <f t="shared" si="10"/>
        <v>PLAYERA_POLO_MANGA_CORTA_MICROPIQUE_GRIS_OXFORD</v>
      </c>
      <c r="E290" t="s">
        <v>1493</v>
      </c>
      <c r="F290" t="s">
        <v>1495</v>
      </c>
      <c r="G290" t="str">
        <f t="shared" si="9"/>
        <v>1955GRO</v>
      </c>
      <c r="H290" t="s">
        <v>1717</v>
      </c>
    </row>
    <row r="291" spans="1:8">
      <c r="A291" s="132" t="s">
        <v>97</v>
      </c>
      <c r="B291" s="134" t="s">
        <v>1444</v>
      </c>
      <c r="C291" t="s">
        <v>31</v>
      </c>
      <c r="D291" t="str">
        <f t="shared" si="10"/>
        <v>PLAYERA_POLO_MANGA_CORTA_MICROPIQUE_MARINO</v>
      </c>
      <c r="E291" t="s">
        <v>1491</v>
      </c>
      <c r="F291" t="s">
        <v>1496</v>
      </c>
      <c r="G291" t="str">
        <f t="shared" si="9"/>
        <v>1955MAR</v>
      </c>
      <c r="H291" t="s">
        <v>1717</v>
      </c>
    </row>
    <row r="292" spans="1:8">
      <c r="A292" s="132" t="s">
        <v>97</v>
      </c>
      <c r="B292" s="134" t="s">
        <v>1444</v>
      </c>
      <c r="C292" t="s">
        <v>34</v>
      </c>
      <c r="D292" t="str">
        <f t="shared" si="10"/>
        <v>PLAYERA_POLO_MANGA_CORTA_MICROPIQUE_NEGRO</v>
      </c>
      <c r="E292" t="s">
        <v>1492</v>
      </c>
      <c r="F292" t="s">
        <v>1497</v>
      </c>
      <c r="G292" t="str">
        <f t="shared" si="9"/>
        <v>1955NEG</v>
      </c>
      <c r="H292" t="s">
        <v>1717</v>
      </c>
    </row>
    <row r="293" spans="1:8">
      <c r="A293" s="132" t="s">
        <v>97</v>
      </c>
      <c r="B293" s="134" t="s">
        <v>1444</v>
      </c>
      <c r="C293" t="s">
        <v>411</v>
      </c>
      <c r="D293" t="str">
        <f t="shared" si="10"/>
        <v>PLAYERA_POLO_MANGA_CORTA_MICROPIQUE_VERDE_BOTELLA</v>
      </c>
      <c r="E293" t="s">
        <v>1494</v>
      </c>
      <c r="F293" t="s">
        <v>1498</v>
      </c>
      <c r="G293" t="str">
        <f t="shared" si="9"/>
        <v>1955VBO</v>
      </c>
      <c r="H293" t="s">
        <v>1717</v>
      </c>
    </row>
    <row r="294" spans="1:8">
      <c r="A294" s="132" t="s">
        <v>97</v>
      </c>
      <c r="B294" s="134" t="s">
        <v>1011</v>
      </c>
      <c r="C294" t="s">
        <v>31</v>
      </c>
      <c r="D294" t="str">
        <f t="shared" si="10"/>
        <v>PLAYERA_USA_DRY_FIT_MARINO</v>
      </c>
      <c r="E294" t="s">
        <v>1013</v>
      </c>
      <c r="F294" t="s">
        <v>1014</v>
      </c>
      <c r="G294" t="str">
        <f t="shared" si="9"/>
        <v>1461MAR</v>
      </c>
      <c r="H294" t="s">
        <v>1717</v>
      </c>
    </row>
    <row r="295" spans="1:8">
      <c r="A295" s="132" t="s">
        <v>97</v>
      </c>
      <c r="B295" s="134" t="s">
        <v>1011</v>
      </c>
      <c r="C295" t="s">
        <v>34</v>
      </c>
      <c r="D295" t="str">
        <f t="shared" si="10"/>
        <v>PLAYERA_USA_DRY_FIT_NEGRO</v>
      </c>
      <c r="E295" t="s">
        <v>1015</v>
      </c>
      <c r="F295" t="s">
        <v>1016</v>
      </c>
      <c r="G295" t="str">
        <f t="shared" si="9"/>
        <v>1461NEG</v>
      </c>
      <c r="H295" t="s">
        <v>1717</v>
      </c>
    </row>
    <row r="296" spans="1:8">
      <c r="A296" s="132" t="s">
        <v>97</v>
      </c>
      <c r="B296" s="134" t="s">
        <v>1011</v>
      </c>
      <c r="C296" t="s">
        <v>55</v>
      </c>
      <c r="D296" t="str">
        <f t="shared" si="10"/>
        <v>PLAYERA_USA_DRY_FIT_REY</v>
      </c>
      <c r="E296" t="s">
        <v>1219</v>
      </c>
      <c r="F296" t="s">
        <v>1220</v>
      </c>
      <c r="G296" t="str">
        <f t="shared" si="9"/>
        <v>1461REY</v>
      </c>
      <c r="H296" t="s">
        <v>1717</v>
      </c>
    </row>
    <row r="297" spans="1:8">
      <c r="A297" s="132" t="s">
        <v>97</v>
      </c>
      <c r="B297" s="134" t="s">
        <v>1011</v>
      </c>
      <c r="C297" t="s">
        <v>52</v>
      </c>
      <c r="D297" t="str">
        <f t="shared" si="10"/>
        <v>PLAYERA_USA_DRY_FIT_ROJO</v>
      </c>
      <c r="E297" t="s">
        <v>1124</v>
      </c>
      <c r="F297" t="s">
        <v>1125</v>
      </c>
      <c r="G297" t="str">
        <f t="shared" si="9"/>
        <v>1461ROJ</v>
      </c>
      <c r="H297" t="s">
        <v>1717</v>
      </c>
    </row>
    <row r="298" spans="1:8">
      <c r="A298" s="132" t="s">
        <v>97</v>
      </c>
      <c r="B298" s="134" t="s">
        <v>1767</v>
      </c>
      <c r="C298" t="s">
        <v>39</v>
      </c>
      <c r="D298" t="str">
        <f t="shared" si="10"/>
        <v>PLAYERA_AGRICULTOR_MANGA_LARGA_UNISEX_GRIS</v>
      </c>
      <c r="E298" t="s">
        <v>1770</v>
      </c>
      <c r="F298" t="s">
        <v>1771</v>
      </c>
      <c r="G298" t="str">
        <f t="shared" si="9"/>
        <v>2543GRI</v>
      </c>
      <c r="H298" t="s">
        <v>1717</v>
      </c>
    </row>
    <row r="299" spans="1:8">
      <c r="A299" s="132" t="s">
        <v>98</v>
      </c>
      <c r="B299" s="134" t="s">
        <v>1445</v>
      </c>
      <c r="C299" t="s">
        <v>125</v>
      </c>
      <c r="D299" t="str">
        <f t="shared" si="10"/>
        <v>ROMPEVIENTOS_DEPORTIVO_NEGRO_BIES_BLANCO</v>
      </c>
      <c r="E299" t="s">
        <v>156</v>
      </c>
      <c r="F299" t="s">
        <v>297</v>
      </c>
      <c r="G299" t="str">
        <f t="shared" si="9"/>
        <v>0393NEG</v>
      </c>
      <c r="H299" t="s">
        <v>1793</v>
      </c>
    </row>
    <row r="300" spans="1:8">
      <c r="A300" s="132" t="s">
        <v>98</v>
      </c>
      <c r="B300" s="134" t="s">
        <v>515</v>
      </c>
      <c r="C300" t="s">
        <v>34</v>
      </c>
      <c r="D300" t="str">
        <f t="shared" si="10"/>
        <v>ROMPEVIENTOS_DEPORTIVO_NUEVO_MODELO_NEGRO</v>
      </c>
      <c r="E300" t="s">
        <v>516</v>
      </c>
      <c r="F300" t="s">
        <v>517</v>
      </c>
      <c r="G300" t="str">
        <f t="shared" si="9"/>
        <v>0863NEG</v>
      </c>
      <c r="H300" t="s">
        <v>1793</v>
      </c>
    </row>
    <row r="301" spans="1:8">
      <c r="A301" s="132" t="s">
        <v>98</v>
      </c>
      <c r="B301" s="134" t="s">
        <v>1003</v>
      </c>
      <c r="C301" t="s">
        <v>31</v>
      </c>
      <c r="D301" t="str">
        <f t="shared" si="10"/>
        <v>ROMPEVIENTOS_HALIFAX_MARINO</v>
      </c>
      <c r="E301" t="s">
        <v>1004</v>
      </c>
      <c r="F301" t="s">
        <v>1005</v>
      </c>
      <c r="G301" t="str">
        <f t="shared" si="9"/>
        <v>1199MAR</v>
      </c>
      <c r="H301" t="s">
        <v>1717</v>
      </c>
    </row>
    <row r="302" spans="1:8">
      <c r="A302" s="132" t="s">
        <v>98</v>
      </c>
      <c r="B302" s="134" t="s">
        <v>1393</v>
      </c>
      <c r="C302" t="s">
        <v>34</v>
      </c>
      <c r="D302" t="str">
        <f t="shared" si="10"/>
        <v>ROMPEVIENTOS_MODELO_TOLEDO_NEGRO</v>
      </c>
      <c r="E302" t="s">
        <v>1394</v>
      </c>
      <c r="F302" t="s">
        <v>1395</v>
      </c>
      <c r="G302" t="str">
        <f t="shared" si="9"/>
        <v>2012NEG</v>
      </c>
      <c r="H302" t="s">
        <v>1717</v>
      </c>
    </row>
    <row r="303" spans="1:8">
      <c r="A303" s="132" t="s">
        <v>98</v>
      </c>
      <c r="B303" s="134" t="s">
        <v>1644</v>
      </c>
      <c r="C303" t="s">
        <v>31</v>
      </c>
      <c r="D303" t="str">
        <f t="shared" ref="D303" si="11">CONCATENATE(A303,"_",B303,"_",C303)</f>
        <v>ROMPEVIENTOS_MODELO_TOLEDO_CON_GORRO_MARINO</v>
      </c>
      <c r="E303" t="s">
        <v>1645</v>
      </c>
      <c r="F303" t="s">
        <v>1646</v>
      </c>
      <c r="G303" t="str">
        <f t="shared" si="9"/>
        <v>2261MAR</v>
      </c>
      <c r="H303" t="s">
        <v>1717</v>
      </c>
    </row>
    <row r="304" spans="1:8">
      <c r="A304" s="132" t="s">
        <v>98</v>
      </c>
      <c r="B304" s="134" t="s">
        <v>1208</v>
      </c>
      <c r="C304" t="s">
        <v>31</v>
      </c>
      <c r="D304" t="str">
        <f t="shared" si="10"/>
        <v>ROMPEVIENTOS_ORION_MARINO</v>
      </c>
      <c r="E304" t="s">
        <v>155</v>
      </c>
      <c r="F304" t="s">
        <v>296</v>
      </c>
      <c r="G304" t="str">
        <f t="shared" si="9"/>
        <v>0391MAR</v>
      </c>
      <c r="H304" t="s">
        <v>1717</v>
      </c>
    </row>
    <row r="305" spans="1:8">
      <c r="A305" s="132" t="s">
        <v>98</v>
      </c>
      <c r="B305" s="134" t="s">
        <v>1208</v>
      </c>
      <c r="C305" t="s">
        <v>34</v>
      </c>
      <c r="D305" t="str">
        <f t="shared" si="10"/>
        <v>ROMPEVIENTOS_ORION_NEGRO</v>
      </c>
      <c r="E305" t="s">
        <v>947</v>
      </c>
      <c r="F305" t="s">
        <v>948</v>
      </c>
      <c r="G305" t="str">
        <f t="shared" si="9"/>
        <v>0391NEG</v>
      </c>
      <c r="H305" t="s">
        <v>1717</v>
      </c>
    </row>
    <row r="306" spans="1:8">
      <c r="A306" s="132" t="s">
        <v>43</v>
      </c>
      <c r="B306" s="134" t="s">
        <v>121</v>
      </c>
      <c r="C306" t="s">
        <v>31</v>
      </c>
      <c r="D306" t="str">
        <f t="shared" si="10"/>
        <v>SUDADERA_CON_GORRO_Y_CIERRE_MARINO</v>
      </c>
      <c r="E306" t="s">
        <v>161</v>
      </c>
      <c r="F306" t="s">
        <v>298</v>
      </c>
      <c r="G306" t="str">
        <f t="shared" si="9"/>
        <v>0396MAR</v>
      </c>
      <c r="H306" t="s">
        <v>1793</v>
      </c>
    </row>
    <row r="307" spans="1:8">
      <c r="A307" s="132" t="s">
        <v>43</v>
      </c>
      <c r="B307" s="134" t="s">
        <v>532</v>
      </c>
      <c r="C307" t="s">
        <v>34</v>
      </c>
      <c r="D307" t="str">
        <f t="shared" si="10"/>
        <v>SUDADERA_MODELO_PERFORMANCE_NEGRO</v>
      </c>
      <c r="E307" t="s">
        <v>533</v>
      </c>
      <c r="F307" t="s">
        <v>534</v>
      </c>
      <c r="G307" t="str">
        <f t="shared" ref="G307:G358" si="12">MID(E307,3,7)</f>
        <v>0886NEG</v>
      </c>
      <c r="H307" t="s">
        <v>1793</v>
      </c>
    </row>
    <row r="308" spans="1:8">
      <c r="A308" s="132" t="s">
        <v>43</v>
      </c>
      <c r="B308" s="134" t="s">
        <v>1666</v>
      </c>
      <c r="C308" t="s">
        <v>31</v>
      </c>
      <c r="D308" t="str">
        <f t="shared" si="10"/>
        <v>SUDADERA_RECICLADA_MARINO</v>
      </c>
      <c r="E308" t="s">
        <v>1667</v>
      </c>
      <c r="F308" t="s">
        <v>1668</v>
      </c>
      <c r="G308" t="str">
        <f t="shared" si="12"/>
        <v>2349MAR</v>
      </c>
      <c r="H308" t="s">
        <v>1717</v>
      </c>
    </row>
    <row r="309" spans="1:8">
      <c r="A309" s="132" t="s">
        <v>43</v>
      </c>
      <c r="B309" s="134" t="s">
        <v>1343</v>
      </c>
      <c r="C309" t="s">
        <v>31</v>
      </c>
      <c r="D309" t="str">
        <f t="shared" si="10"/>
        <v>SUDADERA_UNISEX_BERRYS_MARINO</v>
      </c>
      <c r="E309" t="s">
        <v>1344</v>
      </c>
      <c r="F309" t="s">
        <v>1346</v>
      </c>
      <c r="G309" t="str">
        <f t="shared" si="12"/>
        <v>2011MAR</v>
      </c>
      <c r="H309" t="s">
        <v>1717</v>
      </c>
    </row>
    <row r="310" spans="1:8">
      <c r="A310" s="132" t="s">
        <v>43</v>
      </c>
      <c r="B310" s="134" t="s">
        <v>1343</v>
      </c>
      <c r="C310" t="s">
        <v>34</v>
      </c>
      <c r="D310" t="str">
        <f t="shared" si="10"/>
        <v>SUDADERA_UNISEX_BERRYS_NEGRO</v>
      </c>
      <c r="E310" t="s">
        <v>1345</v>
      </c>
      <c r="F310" t="s">
        <v>1347</v>
      </c>
      <c r="G310" t="str">
        <f t="shared" si="12"/>
        <v>2011NEG</v>
      </c>
      <c r="H310" t="s">
        <v>1717</v>
      </c>
    </row>
    <row r="311" spans="1:8">
      <c r="A311" s="132" t="s">
        <v>653</v>
      </c>
      <c r="B311" s="134" t="s">
        <v>654</v>
      </c>
      <c r="C311" t="s">
        <v>34</v>
      </c>
      <c r="D311" t="str">
        <f t="shared" si="10"/>
        <v>TAPETE_SANITIZANTE_SENCILLO_NEGRO</v>
      </c>
      <c r="E311" t="s">
        <v>656</v>
      </c>
      <c r="F311" t="s">
        <v>658</v>
      </c>
      <c r="G311" t="str">
        <f t="shared" si="12"/>
        <v>1142NEG</v>
      </c>
      <c r="H311" t="s">
        <v>1793</v>
      </c>
    </row>
    <row r="312" spans="1:8">
      <c r="A312" s="132" t="s">
        <v>632</v>
      </c>
      <c r="B312" s="134" t="s">
        <v>1423</v>
      </c>
      <c r="D312" t="str">
        <f t="shared" si="10"/>
        <v>TERMOMETRO_INFRARROJO__</v>
      </c>
      <c r="E312" t="s">
        <v>732</v>
      </c>
      <c r="F312" t="s">
        <v>732</v>
      </c>
      <c r="G312" t="str">
        <f t="shared" si="12"/>
        <v>1125INF</v>
      </c>
      <c r="H312" t="s">
        <v>1793</v>
      </c>
    </row>
    <row r="313" spans="1:8">
      <c r="G313" t="str">
        <f t="shared" si="12"/>
        <v/>
      </c>
      <c r="H313" t="s">
        <v>1793</v>
      </c>
    </row>
    <row r="314" spans="1:8">
      <c r="A314" s="521" t="s">
        <v>1446</v>
      </c>
      <c r="B314" s="521"/>
      <c r="C314" s="521"/>
      <c r="D314" s="521"/>
      <c r="E314" s="521"/>
      <c r="F314" s="521"/>
      <c r="G314" t="str">
        <f t="shared" si="12"/>
        <v/>
      </c>
      <c r="H314" t="s">
        <v>1793</v>
      </c>
    </row>
    <row r="315" spans="1:8">
      <c r="A315" s="131" t="s">
        <v>1402</v>
      </c>
      <c r="B315" s="131" t="s">
        <v>1424</v>
      </c>
      <c r="C315" s="131" t="s">
        <v>1405</v>
      </c>
      <c r="D315" s="131" t="s">
        <v>1404</v>
      </c>
      <c r="E315" s="131" t="s">
        <v>959</v>
      </c>
      <c r="F315" s="131" t="s">
        <v>23</v>
      </c>
      <c r="G315" t="str">
        <f t="shared" si="12"/>
        <v>DIGO</v>
      </c>
      <c r="H315" t="s">
        <v>1793</v>
      </c>
    </row>
    <row r="316" spans="1:8">
      <c r="A316" s="132" t="s">
        <v>50</v>
      </c>
      <c r="B316" s="135" t="s">
        <v>1201</v>
      </c>
      <c r="C316" t="s">
        <v>40</v>
      </c>
      <c r="D316" t="str">
        <f t="shared" ref="D316:D341" si="13">CONCATENATE(A316,"_",B316,"_",C316)</f>
        <v>PANTALON_CARGO_CAQUI</v>
      </c>
      <c r="E316" t="s">
        <v>249</v>
      </c>
      <c r="F316" t="s">
        <v>354</v>
      </c>
      <c r="G316" t="str">
        <f t="shared" si="12"/>
        <v>0300CAQ</v>
      </c>
      <c r="H316" t="s">
        <v>1717</v>
      </c>
    </row>
    <row r="317" spans="1:8">
      <c r="A317" s="132" t="s">
        <v>50</v>
      </c>
      <c r="B317" s="135" t="s">
        <v>1201</v>
      </c>
      <c r="C317" t="s">
        <v>31</v>
      </c>
      <c r="D317" t="str">
        <f t="shared" si="13"/>
        <v>PANTALON_CARGO_MARINO</v>
      </c>
      <c r="E317" t="s">
        <v>250</v>
      </c>
      <c r="F317" t="s">
        <v>355</v>
      </c>
      <c r="G317" t="str">
        <f t="shared" si="12"/>
        <v>0300MAR</v>
      </c>
      <c r="H317" t="s">
        <v>1717</v>
      </c>
    </row>
    <row r="318" spans="1:8">
      <c r="A318" s="132" t="s">
        <v>50</v>
      </c>
      <c r="B318" s="135" t="s">
        <v>1201</v>
      </c>
      <c r="C318" t="s">
        <v>34</v>
      </c>
      <c r="D318" t="str">
        <f t="shared" si="13"/>
        <v>PANTALON_CARGO_NEGRO</v>
      </c>
      <c r="E318" t="s">
        <v>251</v>
      </c>
      <c r="F318" t="s">
        <v>356</v>
      </c>
      <c r="G318" t="str">
        <f t="shared" si="12"/>
        <v>0300NEG</v>
      </c>
      <c r="H318" t="s">
        <v>1717</v>
      </c>
    </row>
    <row r="319" spans="1:8">
      <c r="A319" s="132" t="s">
        <v>50</v>
      </c>
      <c r="B319" s="135" t="s">
        <v>527</v>
      </c>
      <c r="C319" t="s">
        <v>28</v>
      </c>
      <c r="D319" t="str">
        <f t="shared" si="13"/>
        <v>PANTALON_CARGO_MEZCLILLA_AZUL</v>
      </c>
      <c r="E319" t="s">
        <v>725</v>
      </c>
      <c r="F319" t="s">
        <v>726</v>
      </c>
      <c r="G319" t="str">
        <f t="shared" si="12"/>
        <v>0839AZU</v>
      </c>
      <c r="H319" t="s">
        <v>1717</v>
      </c>
    </row>
    <row r="320" spans="1:8">
      <c r="A320" s="132" t="s">
        <v>50</v>
      </c>
      <c r="B320" s="135" t="s">
        <v>1530</v>
      </c>
      <c r="C320" t="s">
        <v>31</v>
      </c>
      <c r="D320" t="str">
        <f t="shared" si="13"/>
        <v>PANTALON_CARGO_COMANDO_MARINO</v>
      </c>
      <c r="E320" t="s">
        <v>1532</v>
      </c>
      <c r="F320" t="s">
        <v>1533</v>
      </c>
      <c r="G320" t="str">
        <f t="shared" si="12"/>
        <v>2045MAR</v>
      </c>
      <c r="H320" t="s">
        <v>1717</v>
      </c>
    </row>
    <row r="321" spans="1:8">
      <c r="A321" s="132" t="s">
        <v>50</v>
      </c>
      <c r="B321" s="135" t="s">
        <v>1530</v>
      </c>
      <c r="C321" t="s">
        <v>79</v>
      </c>
      <c r="D321" t="str">
        <f t="shared" si="13"/>
        <v>PANTALON_CARGO_COMANDO_GRIS_OXFORD</v>
      </c>
      <c r="E321" t="s">
        <v>1531</v>
      </c>
      <c r="F321" t="s">
        <v>1534</v>
      </c>
      <c r="G321" t="str">
        <f t="shared" si="12"/>
        <v>2045GRO</v>
      </c>
      <c r="H321" t="s">
        <v>1717</v>
      </c>
    </row>
    <row r="322" spans="1:8">
      <c r="A322" s="132" t="s">
        <v>50</v>
      </c>
      <c r="B322" s="135" t="s">
        <v>1151</v>
      </c>
      <c r="C322" t="s">
        <v>51</v>
      </c>
      <c r="D322" t="str">
        <f t="shared" si="13"/>
        <v>PANTALON_COCINERO_FRESCO_NEGRO/BLANCO</v>
      </c>
      <c r="E322" t="s">
        <v>1152</v>
      </c>
      <c r="F322" t="s">
        <v>1153</v>
      </c>
      <c r="G322" t="str">
        <f t="shared" si="12"/>
        <v>1460N/B</v>
      </c>
      <c r="H322" t="s">
        <v>1717</v>
      </c>
    </row>
    <row r="323" spans="1:8">
      <c r="A323" s="132" t="s">
        <v>50</v>
      </c>
      <c r="B323" s="135" t="s">
        <v>59</v>
      </c>
      <c r="C323" t="s">
        <v>34</v>
      </c>
      <c r="D323" t="str">
        <f t="shared" si="13"/>
        <v>PANTALON_CHEF_NEGRO</v>
      </c>
      <c r="E323" t="s">
        <v>1738</v>
      </c>
      <c r="F323" t="s">
        <v>1739</v>
      </c>
      <c r="G323" t="str">
        <f t="shared" si="12"/>
        <v>2521NEG</v>
      </c>
      <c r="H323" t="s">
        <v>1717</v>
      </c>
    </row>
    <row r="324" spans="1:8">
      <c r="A324" s="132" t="s">
        <v>50</v>
      </c>
      <c r="B324" s="135" t="s">
        <v>44</v>
      </c>
      <c r="C324" t="s">
        <v>31</v>
      </c>
      <c r="D324" t="str">
        <f t="shared" si="13"/>
        <v>PANTALON_IGNIFUGA_MARINO</v>
      </c>
      <c r="E324" t="s">
        <v>493</v>
      </c>
      <c r="F324" t="s">
        <v>494</v>
      </c>
      <c r="G324" t="str">
        <f t="shared" si="12"/>
        <v>0785MAR</v>
      </c>
      <c r="H324" t="s">
        <v>1717</v>
      </c>
    </row>
    <row r="325" spans="1:8">
      <c r="A325" s="132" t="s">
        <v>50</v>
      </c>
      <c r="B325" s="135" t="s">
        <v>1200</v>
      </c>
      <c r="C325" t="s">
        <v>40</v>
      </c>
      <c r="D325" t="str">
        <f t="shared" si="13"/>
        <v>PANTALON_INDUSTRIAL_CAQUI</v>
      </c>
      <c r="E325" t="s">
        <v>252</v>
      </c>
      <c r="F325" t="s">
        <v>357</v>
      </c>
      <c r="G325" t="str">
        <f t="shared" si="12"/>
        <v>0311CAQ</v>
      </c>
      <c r="H325" t="s">
        <v>1717</v>
      </c>
    </row>
    <row r="326" spans="1:8">
      <c r="A326" s="132" t="s">
        <v>50</v>
      </c>
      <c r="B326" s="135" t="s">
        <v>1200</v>
      </c>
      <c r="C326" t="s">
        <v>31</v>
      </c>
      <c r="D326" t="str">
        <f t="shared" si="13"/>
        <v>PANTALON_INDUSTRIAL_MARINO</v>
      </c>
      <c r="E326" t="s">
        <v>253</v>
      </c>
      <c r="F326" t="s">
        <v>358</v>
      </c>
      <c r="G326" t="str">
        <f t="shared" si="12"/>
        <v>0311MAR</v>
      </c>
      <c r="H326" t="s">
        <v>1717</v>
      </c>
    </row>
    <row r="327" spans="1:8">
      <c r="A327" s="132" t="s">
        <v>50</v>
      </c>
      <c r="B327" s="135" t="s">
        <v>1200</v>
      </c>
      <c r="C327" t="s">
        <v>34</v>
      </c>
      <c r="D327" t="str">
        <f t="shared" si="13"/>
        <v>PANTALON_INDUSTRIAL_NEGRO</v>
      </c>
      <c r="E327" t="s">
        <v>254</v>
      </c>
      <c r="F327" t="s">
        <v>359</v>
      </c>
      <c r="G327" t="str">
        <f t="shared" si="12"/>
        <v>0311NEG</v>
      </c>
      <c r="H327" t="s">
        <v>1717</v>
      </c>
    </row>
    <row r="328" spans="1:8">
      <c r="A328" s="132" t="s">
        <v>50</v>
      </c>
      <c r="B328" s="135" t="s">
        <v>81</v>
      </c>
      <c r="C328" t="s">
        <v>28</v>
      </c>
      <c r="D328" t="str">
        <f t="shared" si="13"/>
        <v>PANTALON_INDUSTRIAL_MEZCLILLA_AZUL</v>
      </c>
      <c r="E328" t="s">
        <v>248</v>
      </c>
      <c r="F328" t="s">
        <v>353</v>
      </c>
      <c r="G328" t="str">
        <f t="shared" si="12"/>
        <v>0301AZU</v>
      </c>
      <c r="H328" t="s">
        <v>1717</v>
      </c>
    </row>
    <row r="329" spans="1:8">
      <c r="A329" s="132" t="s">
        <v>50</v>
      </c>
      <c r="B329" s="135" t="s">
        <v>1740</v>
      </c>
      <c r="C329" t="s">
        <v>31</v>
      </c>
      <c r="D329" t="str">
        <f t="shared" si="13"/>
        <v>PANTALON_MEDICO_NUEVO_MODELO_MARINO</v>
      </c>
      <c r="E329" t="s">
        <v>1747</v>
      </c>
      <c r="F329" t="s">
        <v>1748</v>
      </c>
      <c r="G329" t="str">
        <f t="shared" si="12"/>
        <v>2519MAR</v>
      </c>
      <c r="H329" t="s">
        <v>1717</v>
      </c>
    </row>
    <row r="330" spans="1:8">
      <c r="A330" s="132" t="s">
        <v>50</v>
      </c>
      <c r="B330" s="135" t="s">
        <v>1447</v>
      </c>
      <c r="C330" t="s">
        <v>106</v>
      </c>
      <c r="D330" t="str">
        <f t="shared" si="13"/>
        <v>PANTALON_MEDICO_LICRA_GRIS_PERLA</v>
      </c>
      <c r="E330" t="s">
        <v>1448</v>
      </c>
      <c r="F330" t="s">
        <v>1449</v>
      </c>
      <c r="G330" t="str">
        <f t="shared" si="12"/>
        <v>2131GRP</v>
      </c>
      <c r="H330" t="s">
        <v>1717</v>
      </c>
    </row>
    <row r="331" spans="1:8">
      <c r="A331" s="132" t="s">
        <v>50</v>
      </c>
      <c r="B331" s="135" t="s">
        <v>1447</v>
      </c>
      <c r="C331" t="s">
        <v>31</v>
      </c>
      <c r="D331" t="str">
        <f t="shared" ref="D331" si="14">CONCATENATE(A331,"_",B331,"_",C331)</f>
        <v>PANTALON_MEDICO_LICRA_MARINO</v>
      </c>
      <c r="E331" t="s">
        <v>1552</v>
      </c>
      <c r="F331" t="s">
        <v>1553</v>
      </c>
      <c r="G331" t="str">
        <f t="shared" si="12"/>
        <v>2131MAR</v>
      </c>
      <c r="H331" t="s">
        <v>1717</v>
      </c>
    </row>
    <row r="332" spans="1:8">
      <c r="A332" s="132" t="s">
        <v>50</v>
      </c>
      <c r="B332" s="135" t="s">
        <v>1447</v>
      </c>
      <c r="C332" t="s">
        <v>53</v>
      </c>
      <c r="D332" t="str">
        <f t="shared" si="13"/>
        <v>PANTALON_MEDICO_LICRA_VINO</v>
      </c>
      <c r="E332" t="s">
        <v>1450</v>
      </c>
      <c r="F332" t="s">
        <v>1451</v>
      </c>
      <c r="G332" t="str">
        <f t="shared" si="12"/>
        <v>2131VIN</v>
      </c>
      <c r="H332" t="s">
        <v>1717</v>
      </c>
    </row>
    <row r="333" spans="1:8">
      <c r="A333" s="132" t="s">
        <v>50</v>
      </c>
      <c r="B333" s="135" t="s">
        <v>1294</v>
      </c>
      <c r="C333" t="s">
        <v>28</v>
      </c>
      <c r="D333" t="str">
        <f t="shared" si="13"/>
        <v>PANTALON_MEZCLILLA_STRETCH_HILO_DORADO_AZUL</v>
      </c>
      <c r="E333" t="s">
        <v>1295</v>
      </c>
      <c r="F333" t="s">
        <v>1296</v>
      </c>
      <c r="G333" t="str">
        <f t="shared" si="12"/>
        <v>1964AZU</v>
      </c>
      <c r="H333" t="s">
        <v>1717</v>
      </c>
    </row>
    <row r="334" spans="1:8">
      <c r="A334" s="132" t="s">
        <v>50</v>
      </c>
      <c r="B334" s="135" t="s">
        <v>1708</v>
      </c>
      <c r="C334" t="s">
        <v>28</v>
      </c>
      <c r="D334" t="str">
        <f t="shared" si="13"/>
        <v>PANTALON_MEZCLILLA_14_OZ_CON_REFLEJANTE_DUAL_AZUL</v>
      </c>
      <c r="E334" t="s">
        <v>1709</v>
      </c>
      <c r="F334" t="s">
        <v>1710</v>
      </c>
      <c r="G334" t="str">
        <f t="shared" si="12"/>
        <v>2505AZU</v>
      </c>
      <c r="H334" t="s">
        <v>1717</v>
      </c>
    </row>
    <row r="335" spans="1:8">
      <c r="A335" s="132" t="s">
        <v>50</v>
      </c>
      <c r="B335" s="133" t="s">
        <v>1782</v>
      </c>
      <c r="C335" t="s">
        <v>31</v>
      </c>
      <c r="D335" t="str">
        <f t="shared" si="13"/>
        <v>PANTALON_IGNUFUGO_825_CERTIFICADO_MARINO</v>
      </c>
      <c r="E335" t="s">
        <v>1784</v>
      </c>
      <c r="F335" t="s">
        <v>1786</v>
      </c>
      <c r="G335" t="str">
        <f t="shared" ref="G335:G336" si="15">MID(E335,3,7)</f>
        <v>2674MAR</v>
      </c>
      <c r="H335" t="s">
        <v>1717</v>
      </c>
    </row>
    <row r="336" spans="1:8">
      <c r="A336" s="132" t="s">
        <v>50</v>
      </c>
      <c r="B336" s="133" t="s">
        <v>1783</v>
      </c>
      <c r="C336" t="s">
        <v>31</v>
      </c>
      <c r="D336" t="str">
        <f t="shared" si="13"/>
        <v>PANTALON_IGNUFUGO_830_CERTIFICADO_MARINO</v>
      </c>
      <c r="E336" t="s">
        <v>1785</v>
      </c>
      <c r="F336" t="s">
        <v>1787</v>
      </c>
      <c r="G336" t="str">
        <f t="shared" si="15"/>
        <v>2696MAR</v>
      </c>
      <c r="H336" t="s">
        <v>1717</v>
      </c>
    </row>
    <row r="337" spans="1:8">
      <c r="A337" s="132" t="s">
        <v>50</v>
      </c>
      <c r="B337" s="135" t="s">
        <v>1336</v>
      </c>
      <c r="C337" t="s">
        <v>40</v>
      </c>
      <c r="D337" t="str">
        <f t="shared" si="13"/>
        <v>PANTALON_MODELO_MIKO_CAQUI</v>
      </c>
      <c r="E337" t="s">
        <v>1452</v>
      </c>
      <c r="F337" t="s">
        <v>1453</v>
      </c>
      <c r="G337" t="str">
        <f t="shared" si="12"/>
        <v>1963CAQ</v>
      </c>
      <c r="H337" t="s">
        <v>1717</v>
      </c>
    </row>
    <row r="338" spans="1:8">
      <c r="A338" s="132" t="s">
        <v>50</v>
      </c>
      <c r="B338" s="135" t="s">
        <v>1336</v>
      </c>
      <c r="C338" t="s">
        <v>79</v>
      </c>
      <c r="D338" t="str">
        <f t="shared" si="13"/>
        <v>PANTALON_MODELO_MIKO_GRIS_OXFORD</v>
      </c>
      <c r="E338" t="s">
        <v>1341</v>
      </c>
      <c r="F338" t="s">
        <v>1342</v>
      </c>
      <c r="G338" t="str">
        <f t="shared" si="12"/>
        <v>1963GRO</v>
      </c>
      <c r="H338" t="s">
        <v>1717</v>
      </c>
    </row>
    <row r="339" spans="1:8">
      <c r="A339" s="132" t="s">
        <v>50</v>
      </c>
      <c r="B339" s="135" t="s">
        <v>1336</v>
      </c>
      <c r="C339" t="s">
        <v>31</v>
      </c>
      <c r="D339" t="str">
        <f t="shared" si="13"/>
        <v>PANTALON_MODELO_MIKO_MARINO</v>
      </c>
      <c r="E339" t="s">
        <v>1337</v>
      </c>
      <c r="F339" t="s">
        <v>1338</v>
      </c>
      <c r="G339" t="str">
        <f t="shared" si="12"/>
        <v>1963MAR</v>
      </c>
      <c r="H339" t="s">
        <v>1717</v>
      </c>
    </row>
    <row r="340" spans="1:8">
      <c r="A340" s="132" t="s">
        <v>50</v>
      </c>
      <c r="B340" s="135" t="s">
        <v>1336</v>
      </c>
      <c r="C340" t="s">
        <v>34</v>
      </c>
      <c r="D340" t="str">
        <f t="shared" si="13"/>
        <v>PANTALON_MODELO_MIKO_NEGRO</v>
      </c>
      <c r="E340" t="s">
        <v>1339</v>
      </c>
      <c r="F340" t="s">
        <v>1340</v>
      </c>
      <c r="G340" t="str">
        <f t="shared" si="12"/>
        <v>1963NEG</v>
      </c>
      <c r="H340" t="s">
        <v>1717</v>
      </c>
    </row>
    <row r="341" spans="1:8">
      <c r="A341" s="132" t="s">
        <v>50</v>
      </c>
      <c r="B341" s="135" t="s">
        <v>1761</v>
      </c>
      <c r="C341" t="s">
        <v>28</v>
      </c>
      <c r="D341" t="str">
        <f t="shared" si="13"/>
        <v>PANTALON_MEZCLILLA_STRETCH_HILO_MARINO_AZUL</v>
      </c>
      <c r="E341" t="s">
        <v>1762</v>
      </c>
      <c r="F341" t="s">
        <v>1763</v>
      </c>
      <c r="G341" t="str">
        <f t="shared" si="12"/>
        <v>2611AZU</v>
      </c>
      <c r="H341" t="s">
        <v>1717</v>
      </c>
    </row>
    <row r="342" spans="1:8">
      <c r="A342" s="132"/>
      <c r="B342" s="135"/>
      <c r="G342" t="str">
        <f t="shared" si="12"/>
        <v/>
      </c>
      <c r="H342" t="s">
        <v>1793</v>
      </c>
    </row>
    <row r="343" spans="1:8">
      <c r="A343" s="132"/>
      <c r="B343" s="135"/>
      <c r="G343" t="str">
        <f t="shared" si="12"/>
        <v/>
      </c>
      <c r="H343" t="s">
        <v>1793</v>
      </c>
    </row>
    <row r="344" spans="1:8">
      <c r="G344" t="str">
        <f t="shared" si="12"/>
        <v/>
      </c>
      <c r="H344" t="s">
        <v>1793</v>
      </c>
    </row>
    <row r="345" spans="1:8">
      <c r="A345" s="522" t="s">
        <v>1455</v>
      </c>
      <c r="B345" s="522"/>
      <c r="C345" s="522"/>
      <c r="D345" s="522"/>
      <c r="E345" s="522"/>
      <c r="F345" s="522"/>
      <c r="G345" t="str">
        <f t="shared" si="12"/>
        <v/>
      </c>
      <c r="H345" t="s">
        <v>1793</v>
      </c>
    </row>
    <row r="346" spans="1:8">
      <c r="A346" s="131" t="s">
        <v>1402</v>
      </c>
      <c r="B346" s="131" t="s">
        <v>1424</v>
      </c>
      <c r="C346" s="131" t="s">
        <v>1405</v>
      </c>
      <c r="D346" s="131" t="s">
        <v>1404</v>
      </c>
      <c r="E346" s="131" t="s">
        <v>959</v>
      </c>
      <c r="F346" s="131" t="s">
        <v>23</v>
      </c>
      <c r="G346" t="str">
        <f t="shared" si="12"/>
        <v>DIGO</v>
      </c>
      <c r="H346" t="s">
        <v>1793</v>
      </c>
    </row>
    <row r="347" spans="1:8">
      <c r="A347" s="132" t="s">
        <v>76</v>
      </c>
      <c r="B347" s="133" t="s">
        <v>1131</v>
      </c>
      <c r="C347" t="s">
        <v>30</v>
      </c>
      <c r="D347" t="str">
        <f t="shared" ref="D347:D384" si="16">CONCATENATE(A347,"_",B347,"_",C347)</f>
        <v>BATA_DAMA_EJECUTIVA_NUEVO_MODELO_BLANCO</v>
      </c>
      <c r="E347" t="s">
        <v>1134</v>
      </c>
      <c r="F347" t="s">
        <v>1135</v>
      </c>
      <c r="G347" t="str">
        <f t="shared" si="12"/>
        <v>1596BLA</v>
      </c>
      <c r="H347" t="s">
        <v>1717</v>
      </c>
    </row>
    <row r="348" spans="1:8">
      <c r="A348" s="132" t="s">
        <v>76</v>
      </c>
      <c r="B348" s="133" t="s">
        <v>139</v>
      </c>
      <c r="C348" t="s">
        <v>30</v>
      </c>
      <c r="D348" t="str">
        <f t="shared" si="16"/>
        <v>BATA_DAMA_MANGA_LARGA_ANTI_MANCHAS_BLANCO</v>
      </c>
      <c r="E348" t="s">
        <v>206</v>
      </c>
      <c r="F348" t="s">
        <v>311</v>
      </c>
      <c r="G348" t="str">
        <f t="shared" si="12"/>
        <v>0667BLA</v>
      </c>
      <c r="H348" t="s">
        <v>1793</v>
      </c>
    </row>
    <row r="349" spans="1:8">
      <c r="A349" s="132" t="s">
        <v>76</v>
      </c>
      <c r="B349" s="133" t="s">
        <v>1669</v>
      </c>
      <c r="C349" t="s">
        <v>31</v>
      </c>
      <c r="D349" t="str">
        <f t="shared" si="16"/>
        <v>BATA_DAMA_MANGA_LARGA_OPERATIVA_MARINO</v>
      </c>
      <c r="E349" t="s">
        <v>205</v>
      </c>
      <c r="F349" t="s">
        <v>310</v>
      </c>
      <c r="G349" t="str">
        <f t="shared" si="12"/>
        <v>0017MAR</v>
      </c>
      <c r="H349" t="s">
        <v>1793</v>
      </c>
    </row>
    <row r="350" spans="1:8">
      <c r="A350" s="132" t="s">
        <v>63</v>
      </c>
      <c r="B350" s="133" t="s">
        <v>1317</v>
      </c>
      <c r="C350" t="s">
        <v>48</v>
      </c>
      <c r="D350" t="str">
        <f t="shared" si="16"/>
        <v>BLUSA_CUADROS_CHESS_MANGA_LARGA_CIELO</v>
      </c>
      <c r="E350" t="s">
        <v>1324</v>
      </c>
      <c r="F350" t="s">
        <v>1327</v>
      </c>
      <c r="G350" t="str">
        <f t="shared" si="12"/>
        <v>1967CIE</v>
      </c>
      <c r="H350" t="s">
        <v>1717</v>
      </c>
    </row>
    <row r="351" spans="1:8">
      <c r="A351" s="132" t="s">
        <v>63</v>
      </c>
      <c r="B351" s="133" t="s">
        <v>1317</v>
      </c>
      <c r="C351" t="s">
        <v>31</v>
      </c>
      <c r="D351" t="str">
        <f t="shared" si="16"/>
        <v>BLUSA_CUADROS_CHESS_MANGA_LARGA_MARINO</v>
      </c>
      <c r="E351" t="s">
        <v>1325</v>
      </c>
      <c r="F351" t="s">
        <v>1328</v>
      </c>
      <c r="G351" t="str">
        <f t="shared" si="12"/>
        <v>1967MAR</v>
      </c>
      <c r="H351" t="s">
        <v>1717</v>
      </c>
    </row>
    <row r="352" spans="1:8">
      <c r="A352" s="132" t="s">
        <v>63</v>
      </c>
      <c r="B352" s="133" t="s">
        <v>1317</v>
      </c>
      <c r="C352" t="s">
        <v>34</v>
      </c>
      <c r="D352" t="str">
        <f t="shared" si="16"/>
        <v>BLUSA_CUADROS_CHESS_MANGA_LARGA_NEGRO</v>
      </c>
      <c r="E352" t="s">
        <v>1326</v>
      </c>
      <c r="F352" t="s">
        <v>1329</v>
      </c>
      <c r="G352" t="str">
        <f t="shared" si="12"/>
        <v>1967NEG</v>
      </c>
      <c r="H352" t="s">
        <v>1717</v>
      </c>
    </row>
    <row r="353" spans="1:8">
      <c r="A353" s="132" t="s">
        <v>63</v>
      </c>
      <c r="B353" s="133" t="s">
        <v>1317</v>
      </c>
      <c r="C353" t="s">
        <v>1751</v>
      </c>
      <c r="D353" t="str">
        <f t="shared" si="16"/>
        <v>BLUSA_CUADROS_CHESS_MANGA_LARGA_VERDE_OLIVO</v>
      </c>
      <c r="E353" t="s">
        <v>1757</v>
      </c>
      <c r="F353" t="s">
        <v>1758</v>
      </c>
      <c r="G353" t="str">
        <f t="shared" si="12"/>
        <v>1967OLI</v>
      </c>
      <c r="H353" t="s">
        <v>1717</v>
      </c>
    </row>
    <row r="354" spans="1:8">
      <c r="A354" s="132" t="s">
        <v>63</v>
      </c>
      <c r="B354" s="133" t="s">
        <v>87</v>
      </c>
      <c r="C354" t="s">
        <v>75</v>
      </c>
      <c r="D354" t="str">
        <f t="shared" si="16"/>
        <v>BLUSA_CUADROS_THAI_BLUE</v>
      </c>
      <c r="E354" t="s">
        <v>216</v>
      </c>
      <c r="F354" t="s">
        <v>321</v>
      </c>
      <c r="G354" t="str">
        <f t="shared" si="12"/>
        <v>0482BLU</v>
      </c>
      <c r="H354" t="s">
        <v>1793</v>
      </c>
    </row>
    <row r="355" spans="1:8">
      <c r="A355" s="132" t="s">
        <v>63</v>
      </c>
      <c r="B355" s="133" t="s">
        <v>87</v>
      </c>
      <c r="C355" t="s">
        <v>39</v>
      </c>
      <c r="D355" t="str">
        <f t="shared" si="16"/>
        <v>BLUSA_CUADROS_THAI_GRIS</v>
      </c>
      <c r="E355" t="s">
        <v>217</v>
      </c>
      <c r="F355" t="s">
        <v>322</v>
      </c>
      <c r="G355" t="str">
        <f t="shared" si="12"/>
        <v>0482GRI</v>
      </c>
      <c r="H355" t="s">
        <v>1793</v>
      </c>
    </row>
    <row r="356" spans="1:8">
      <c r="A356" s="132" t="s">
        <v>63</v>
      </c>
      <c r="B356" s="133" t="s">
        <v>87</v>
      </c>
      <c r="C356" t="s">
        <v>486</v>
      </c>
      <c r="D356" t="str">
        <f t="shared" si="16"/>
        <v>BLUSA_CUADROS_THAI_KAKI</v>
      </c>
      <c r="E356" t="s">
        <v>491</v>
      </c>
      <c r="F356" t="s">
        <v>492</v>
      </c>
      <c r="G356" t="str">
        <f t="shared" si="12"/>
        <v>0482KAK</v>
      </c>
      <c r="H356" t="s">
        <v>1793</v>
      </c>
    </row>
    <row r="357" spans="1:8">
      <c r="A357" s="132" t="s">
        <v>63</v>
      </c>
      <c r="B357" s="133" t="s">
        <v>87</v>
      </c>
      <c r="C357" t="s">
        <v>80</v>
      </c>
      <c r="D357" t="str">
        <f t="shared" si="16"/>
        <v>BLUSA_CUADROS_THAI_NAVY</v>
      </c>
      <c r="E357" t="s">
        <v>218</v>
      </c>
      <c r="F357" t="s">
        <v>323</v>
      </c>
      <c r="G357" t="str">
        <f t="shared" si="12"/>
        <v>0482NAV</v>
      </c>
      <c r="H357" t="s">
        <v>1793</v>
      </c>
    </row>
    <row r="358" spans="1:8">
      <c r="A358" s="132" t="s">
        <v>63</v>
      </c>
      <c r="B358" s="133" t="s">
        <v>87</v>
      </c>
      <c r="C358" t="s">
        <v>53</v>
      </c>
      <c r="D358" t="str">
        <f t="shared" si="16"/>
        <v>BLUSA_CUADROS_THAI_VINO</v>
      </c>
      <c r="E358" t="s">
        <v>219</v>
      </c>
      <c r="F358" t="s">
        <v>324</v>
      </c>
      <c r="G358" t="str">
        <f t="shared" si="12"/>
        <v>0482VIN</v>
      </c>
      <c r="H358" t="s">
        <v>1793</v>
      </c>
    </row>
    <row r="359" spans="1:8">
      <c r="A359" s="132" t="s">
        <v>63</v>
      </c>
      <c r="B359" s="133" t="s">
        <v>1121</v>
      </c>
      <c r="C359" t="s">
        <v>28</v>
      </c>
      <c r="D359" t="str">
        <f t="shared" si="16"/>
        <v>BLUSA_DOBLE_FUNCION_MEZCLILLA_4_OZ_NUEVO_MODELO_AZUL</v>
      </c>
      <c r="E359" t="s">
        <v>1122</v>
      </c>
      <c r="F359" t="s">
        <v>1123</v>
      </c>
      <c r="G359" t="str">
        <f t="shared" ref="G359:G422" si="17">MID(E359,3,7)</f>
        <v>1624AZU</v>
      </c>
      <c r="H359" t="s">
        <v>1717</v>
      </c>
    </row>
    <row r="360" spans="1:8">
      <c r="A360" s="132" t="s">
        <v>63</v>
      </c>
      <c r="B360" s="133" t="s">
        <v>1037</v>
      </c>
      <c r="C360" t="s">
        <v>48</v>
      </c>
      <c r="D360" t="str">
        <f t="shared" si="16"/>
        <v>BLUSA_EMPRESARIAL_BOTON_CUBIERTO_CIELO</v>
      </c>
      <c r="E360" t="s">
        <v>1038</v>
      </c>
      <c r="F360" t="s">
        <v>1039</v>
      </c>
      <c r="G360" t="str">
        <f t="shared" si="17"/>
        <v>1463CIE</v>
      </c>
      <c r="H360" t="s">
        <v>1793</v>
      </c>
    </row>
    <row r="361" spans="1:8">
      <c r="A361" s="132" t="s">
        <v>63</v>
      </c>
      <c r="B361" s="133" t="s">
        <v>1037</v>
      </c>
      <c r="C361" t="s">
        <v>53</v>
      </c>
      <c r="D361" t="str">
        <f t="shared" si="16"/>
        <v>BLUSA_EMPRESARIAL_BOTON_CUBIERTO_VINO</v>
      </c>
      <c r="E361" t="s">
        <v>1040</v>
      </c>
      <c r="F361" t="s">
        <v>1041</v>
      </c>
      <c r="G361" t="str">
        <f t="shared" si="17"/>
        <v>1463VIN</v>
      </c>
      <c r="H361" t="s">
        <v>1793</v>
      </c>
    </row>
    <row r="362" spans="1:8">
      <c r="A362" s="132" t="s">
        <v>63</v>
      </c>
      <c r="B362" s="133" t="s">
        <v>1110</v>
      </c>
      <c r="C362" t="s">
        <v>30</v>
      </c>
      <c r="D362" t="str">
        <f t="shared" si="16"/>
        <v>BLUSA_LINO_MANGA_CORTA_GLORIA_BLANCO</v>
      </c>
      <c r="E362" t="s">
        <v>1111</v>
      </c>
      <c r="F362" t="s">
        <v>1112</v>
      </c>
      <c r="G362" t="str">
        <f t="shared" si="17"/>
        <v>1598BLA</v>
      </c>
      <c r="H362" t="s">
        <v>1793</v>
      </c>
    </row>
    <row r="363" spans="1:8">
      <c r="A363" s="132" t="s">
        <v>63</v>
      </c>
      <c r="B363" s="133" t="s">
        <v>1330</v>
      </c>
      <c r="C363" t="s">
        <v>34</v>
      </c>
      <c r="D363" t="str">
        <f t="shared" si="16"/>
        <v>BLUSA_MANGA_LARGA_POPELINA_STRETCH_NEGRO</v>
      </c>
      <c r="E363" t="s">
        <v>1331</v>
      </c>
      <c r="F363" t="s">
        <v>1332</v>
      </c>
      <c r="G363" t="str">
        <f t="shared" si="17"/>
        <v>2055NEG</v>
      </c>
      <c r="H363" t="s">
        <v>1793</v>
      </c>
    </row>
    <row r="364" spans="1:8">
      <c r="A364" s="132" t="s">
        <v>63</v>
      </c>
      <c r="B364" s="133" t="s">
        <v>96</v>
      </c>
      <c r="C364" t="s">
        <v>1460</v>
      </c>
      <c r="D364" t="str">
        <f t="shared" si="16"/>
        <v>BLUSA_MEZCLILLA_4_OZ__CON_DETALLE_MIL_RAYAS_MARINO</v>
      </c>
      <c r="E364" t="s">
        <v>220</v>
      </c>
      <c r="F364" t="s">
        <v>325</v>
      </c>
      <c r="G364" t="str">
        <f t="shared" si="17"/>
        <v>0697AZU</v>
      </c>
      <c r="H364" t="s">
        <v>1793</v>
      </c>
    </row>
    <row r="365" spans="1:8">
      <c r="A365" s="132" t="s">
        <v>63</v>
      </c>
      <c r="B365" s="133" t="s">
        <v>73</v>
      </c>
      <c r="C365" t="s">
        <v>48</v>
      </c>
      <c r="D365" t="str">
        <f t="shared" si="16"/>
        <v>BLUSA_MIL_RAYAS_GRUESAS_CIELO</v>
      </c>
      <c r="E365" t="s">
        <v>207</v>
      </c>
      <c r="F365" t="s">
        <v>312</v>
      </c>
      <c r="G365" t="str">
        <f t="shared" si="17"/>
        <v>0032CIE</v>
      </c>
      <c r="H365" t="s">
        <v>1717</v>
      </c>
    </row>
    <row r="366" spans="1:8">
      <c r="A366" s="132" t="s">
        <v>63</v>
      </c>
      <c r="B366" s="133" t="s">
        <v>73</v>
      </c>
      <c r="C366" t="s">
        <v>39</v>
      </c>
      <c r="D366" t="str">
        <f t="shared" si="16"/>
        <v>BLUSA_MIL_RAYAS_GRUESAS_GRIS</v>
      </c>
      <c r="E366" t="s">
        <v>208</v>
      </c>
      <c r="F366" t="s">
        <v>313</v>
      </c>
      <c r="G366" t="str">
        <f t="shared" si="17"/>
        <v>0032GRI</v>
      </c>
      <c r="H366" t="s">
        <v>1793</v>
      </c>
    </row>
    <row r="367" spans="1:8">
      <c r="A367" s="132" t="s">
        <v>63</v>
      </c>
      <c r="B367" s="133" t="s">
        <v>73</v>
      </c>
      <c r="C367" t="s">
        <v>31</v>
      </c>
      <c r="D367" t="str">
        <f t="shared" si="16"/>
        <v>BLUSA_MIL_RAYAS_GRUESAS_MARINO</v>
      </c>
      <c r="E367" t="s">
        <v>209</v>
      </c>
      <c r="F367" t="s">
        <v>314</v>
      </c>
      <c r="G367" t="str">
        <f t="shared" si="17"/>
        <v>0032MAR</v>
      </c>
      <c r="H367" t="s">
        <v>1793</v>
      </c>
    </row>
    <row r="368" spans="1:8">
      <c r="A368" s="132" t="s">
        <v>63</v>
      </c>
      <c r="B368" s="133" t="s">
        <v>74</v>
      </c>
      <c r="C368" t="s">
        <v>30</v>
      </c>
      <c r="D368" t="str">
        <f t="shared" si="16"/>
        <v>BLUSA_OXFORD_THAI_BLANCO</v>
      </c>
      <c r="E368" t="s">
        <v>210</v>
      </c>
      <c r="F368" t="s">
        <v>315</v>
      </c>
      <c r="G368" t="str">
        <f t="shared" si="17"/>
        <v>0037BLA</v>
      </c>
      <c r="H368" t="s">
        <v>1717</v>
      </c>
    </row>
    <row r="369" spans="1:8">
      <c r="A369" s="132" t="s">
        <v>63</v>
      </c>
      <c r="B369" s="133" t="s">
        <v>74</v>
      </c>
      <c r="C369" t="s">
        <v>75</v>
      </c>
      <c r="D369" t="str">
        <f t="shared" si="16"/>
        <v>BLUSA_OXFORD_THAI_BLUE</v>
      </c>
      <c r="E369" t="s">
        <v>211</v>
      </c>
      <c r="F369" t="s">
        <v>316</v>
      </c>
      <c r="G369" t="str">
        <f t="shared" si="17"/>
        <v>0037BLU</v>
      </c>
      <c r="H369" t="s">
        <v>1717</v>
      </c>
    </row>
    <row r="370" spans="1:8">
      <c r="A370" s="132" t="s">
        <v>63</v>
      </c>
      <c r="B370" s="133" t="s">
        <v>74</v>
      </c>
      <c r="C370" t="s">
        <v>48</v>
      </c>
      <c r="D370" t="str">
        <f t="shared" si="16"/>
        <v>BLUSA_OXFORD_THAI_CIELO</v>
      </c>
      <c r="E370" t="s">
        <v>1456</v>
      </c>
      <c r="F370" t="s">
        <v>1457</v>
      </c>
      <c r="G370" t="str">
        <f t="shared" si="17"/>
        <v>0037CIE</v>
      </c>
      <c r="H370" t="s">
        <v>1717</v>
      </c>
    </row>
    <row r="371" spans="1:8">
      <c r="A371" s="132" t="s">
        <v>63</v>
      </c>
      <c r="B371" s="133" t="s">
        <v>74</v>
      </c>
      <c r="C371" t="s">
        <v>39</v>
      </c>
      <c r="D371" t="str">
        <f t="shared" si="16"/>
        <v>BLUSA_OXFORD_THAI_GRIS</v>
      </c>
      <c r="E371" t="s">
        <v>212</v>
      </c>
      <c r="F371" t="s">
        <v>317</v>
      </c>
      <c r="G371" t="str">
        <f t="shared" si="17"/>
        <v>0037GRI</v>
      </c>
      <c r="H371" t="s">
        <v>1717</v>
      </c>
    </row>
    <row r="372" spans="1:8">
      <c r="A372" s="132" t="s">
        <v>63</v>
      </c>
      <c r="B372" s="133" t="s">
        <v>74</v>
      </c>
      <c r="C372" t="s">
        <v>88</v>
      </c>
      <c r="D372" t="str">
        <f t="shared" si="16"/>
        <v>BLUSA_OXFORD_THAI_GRIS_CARBON</v>
      </c>
      <c r="E372" t="s">
        <v>1458</v>
      </c>
      <c r="F372" t="s">
        <v>1459</v>
      </c>
      <c r="G372" t="str">
        <f t="shared" si="17"/>
        <v>0037GCA</v>
      </c>
      <c r="H372" t="s">
        <v>1717</v>
      </c>
    </row>
    <row r="373" spans="1:8">
      <c r="A373" s="132" t="s">
        <v>63</v>
      </c>
      <c r="B373" s="133" t="s">
        <v>74</v>
      </c>
      <c r="C373" t="s">
        <v>80</v>
      </c>
      <c r="D373" t="str">
        <f t="shared" si="16"/>
        <v>BLUSA_OXFORD_THAI_NAVY</v>
      </c>
      <c r="E373" t="s">
        <v>215</v>
      </c>
      <c r="F373" t="s">
        <v>320</v>
      </c>
      <c r="G373" t="str">
        <f t="shared" si="17"/>
        <v>0037NAV</v>
      </c>
      <c r="H373" t="s">
        <v>1793</v>
      </c>
    </row>
    <row r="374" spans="1:8">
      <c r="A374" s="132" t="s">
        <v>63</v>
      </c>
      <c r="B374" s="133" t="s">
        <v>74</v>
      </c>
      <c r="C374" t="s">
        <v>34</v>
      </c>
      <c r="D374" t="str">
        <f t="shared" si="16"/>
        <v>BLUSA_OXFORD_THAI_NEGRO</v>
      </c>
      <c r="E374" t="s">
        <v>535</v>
      </c>
      <c r="F374" t="s">
        <v>536</v>
      </c>
      <c r="G374" t="str">
        <f t="shared" si="17"/>
        <v>0037NEG</v>
      </c>
      <c r="H374" t="s">
        <v>1793</v>
      </c>
    </row>
    <row r="375" spans="1:8">
      <c r="A375" s="132" t="s">
        <v>63</v>
      </c>
      <c r="B375" s="133" t="s">
        <v>74</v>
      </c>
      <c r="C375" t="s">
        <v>92</v>
      </c>
      <c r="D375" t="str">
        <f t="shared" si="16"/>
        <v>BLUSA_OXFORD_THAI_PURPLE</v>
      </c>
      <c r="E375" t="s">
        <v>214</v>
      </c>
      <c r="F375" t="s">
        <v>319</v>
      </c>
      <c r="G375" t="str">
        <f t="shared" si="17"/>
        <v>0037PUR</v>
      </c>
      <c r="H375" t="s">
        <v>1793</v>
      </c>
    </row>
    <row r="376" spans="1:8">
      <c r="A376" s="132" t="s">
        <v>63</v>
      </c>
      <c r="B376" s="133" t="s">
        <v>74</v>
      </c>
      <c r="C376" t="s">
        <v>52</v>
      </c>
      <c r="D376" t="str">
        <f t="shared" si="16"/>
        <v>BLUSA_OXFORD_THAI_ROJO</v>
      </c>
      <c r="E376" t="s">
        <v>213</v>
      </c>
      <c r="F376" t="s">
        <v>318</v>
      </c>
      <c r="G376" t="str">
        <f t="shared" si="17"/>
        <v>0037ROJ</v>
      </c>
      <c r="H376" t="s">
        <v>1793</v>
      </c>
    </row>
    <row r="377" spans="1:8">
      <c r="A377" s="132" t="s">
        <v>63</v>
      </c>
      <c r="B377" s="133" t="s">
        <v>74</v>
      </c>
      <c r="C377" t="s">
        <v>54</v>
      </c>
      <c r="D377" t="str">
        <f t="shared" si="16"/>
        <v>BLUSA_OXFORD_THAI_TURQUESA</v>
      </c>
      <c r="E377" t="s">
        <v>1755</v>
      </c>
      <c r="F377" t="s">
        <v>1756</v>
      </c>
      <c r="G377" t="str">
        <f t="shared" si="17"/>
        <v>0037TUR</v>
      </c>
      <c r="H377" t="s">
        <v>1717</v>
      </c>
    </row>
    <row r="378" spans="1:8">
      <c r="A378" s="132" t="s">
        <v>63</v>
      </c>
      <c r="B378" s="133" t="s">
        <v>74</v>
      </c>
      <c r="C378" t="s">
        <v>379</v>
      </c>
      <c r="D378" t="str">
        <f t="shared" si="16"/>
        <v>BLUSA_OXFORD_THAI_VERDE</v>
      </c>
      <c r="E378" t="s">
        <v>1309</v>
      </c>
      <c r="F378" t="s">
        <v>1310</v>
      </c>
      <c r="G378" t="str">
        <f t="shared" si="17"/>
        <v>0037VER</v>
      </c>
      <c r="H378" t="s">
        <v>1717</v>
      </c>
    </row>
    <row r="379" spans="1:8">
      <c r="A379" s="132" t="s">
        <v>63</v>
      </c>
      <c r="B379" s="133" t="s">
        <v>540</v>
      </c>
      <c r="C379" t="s">
        <v>28</v>
      </c>
      <c r="D379" t="str">
        <f t="shared" si="16"/>
        <v>BLUSA_RAYAS_THAI_PREMIUM_AZUL</v>
      </c>
      <c r="E379" t="s">
        <v>541</v>
      </c>
      <c r="F379" t="s">
        <v>542</v>
      </c>
      <c r="G379" t="str">
        <f t="shared" si="17"/>
        <v>0970AZU</v>
      </c>
      <c r="H379" t="s">
        <v>1717</v>
      </c>
    </row>
    <row r="380" spans="1:8">
      <c r="A380" s="132" t="s">
        <v>63</v>
      </c>
      <c r="B380" s="133" t="s">
        <v>540</v>
      </c>
      <c r="C380" t="s">
        <v>48</v>
      </c>
      <c r="D380" t="str">
        <f t="shared" si="16"/>
        <v>BLUSA_RAYAS_THAI_PREMIUM_CIELO</v>
      </c>
      <c r="E380" t="s">
        <v>1193</v>
      </c>
      <c r="F380" t="s">
        <v>1194</v>
      </c>
      <c r="G380" t="str">
        <f t="shared" si="17"/>
        <v>0970CIE</v>
      </c>
      <c r="H380" t="s">
        <v>1717</v>
      </c>
    </row>
    <row r="381" spans="1:8">
      <c r="A381" s="132" t="s">
        <v>63</v>
      </c>
      <c r="B381" s="133" t="s">
        <v>540</v>
      </c>
      <c r="C381" t="s">
        <v>39</v>
      </c>
      <c r="D381" t="str">
        <f t="shared" si="16"/>
        <v>BLUSA_RAYAS_THAI_PREMIUM_GRIS</v>
      </c>
      <c r="E381" t="s">
        <v>1311</v>
      </c>
      <c r="F381" t="s">
        <v>1312</v>
      </c>
      <c r="G381" t="str">
        <f t="shared" si="17"/>
        <v>0970GRI</v>
      </c>
      <c r="H381" t="s">
        <v>1717</v>
      </c>
    </row>
    <row r="382" spans="1:8">
      <c r="A382" s="132" t="s">
        <v>63</v>
      </c>
      <c r="B382" s="133" t="s">
        <v>540</v>
      </c>
      <c r="C382" t="s">
        <v>53</v>
      </c>
      <c r="D382" t="str">
        <f t="shared" si="16"/>
        <v>BLUSA_RAYAS_THAI_PREMIUM_VINO</v>
      </c>
      <c r="E382" t="s">
        <v>1196</v>
      </c>
      <c r="F382" t="s">
        <v>1195</v>
      </c>
      <c r="G382" t="str">
        <f t="shared" si="17"/>
        <v>0970VIN</v>
      </c>
      <c r="H382" t="s">
        <v>1717</v>
      </c>
    </row>
    <row r="383" spans="1:8">
      <c r="A383" s="132" t="s">
        <v>63</v>
      </c>
      <c r="B383" s="133" t="s">
        <v>1529</v>
      </c>
      <c r="C383" t="s">
        <v>31</v>
      </c>
      <c r="D383" t="str">
        <f t="shared" si="16"/>
        <v>BLUSA_MANGA_3.4_COMBINADA_JULIANA_MARINO</v>
      </c>
      <c r="E383" t="s">
        <v>1523</v>
      </c>
      <c r="F383" t="s">
        <v>1526</v>
      </c>
      <c r="G383" t="str">
        <f t="shared" si="17"/>
        <v>2124MAR</v>
      </c>
      <c r="H383" t="s">
        <v>1717</v>
      </c>
    </row>
    <row r="384" spans="1:8">
      <c r="A384" s="132" t="s">
        <v>63</v>
      </c>
      <c r="B384" s="133" t="s">
        <v>1518</v>
      </c>
      <c r="C384" t="s">
        <v>30</v>
      </c>
      <c r="D384" t="str">
        <f t="shared" si="16"/>
        <v>BLUSA_MANGA_LARGA_DF_PESCADOR_BLANCO</v>
      </c>
      <c r="E384" t="s">
        <v>1524</v>
      </c>
      <c r="F384" t="s">
        <v>1527</v>
      </c>
      <c r="G384" t="str">
        <f t="shared" si="17"/>
        <v>1990BLA</v>
      </c>
      <c r="H384" t="s">
        <v>1717</v>
      </c>
    </row>
    <row r="385" spans="1:8">
      <c r="A385" s="132" t="s">
        <v>63</v>
      </c>
      <c r="B385" s="133" t="s">
        <v>1518</v>
      </c>
      <c r="C385" t="s">
        <v>39</v>
      </c>
      <c r="D385" t="str">
        <f t="shared" ref="D385" si="18">CONCATENATE(A385,"_",B385,"_",C385)</f>
        <v>BLUSA_MANGA_LARGA_DF_PESCADOR_GRIS</v>
      </c>
      <c r="E385" t="s">
        <v>1563</v>
      </c>
      <c r="F385" t="s">
        <v>1564</v>
      </c>
      <c r="G385" t="str">
        <f t="shared" si="17"/>
        <v>1990GRI</v>
      </c>
      <c r="H385" t="s">
        <v>1717</v>
      </c>
    </row>
    <row r="386" spans="1:8">
      <c r="A386" s="132" t="s">
        <v>63</v>
      </c>
      <c r="B386" s="133" t="s">
        <v>1518</v>
      </c>
      <c r="C386" t="s">
        <v>31</v>
      </c>
      <c r="D386" t="str">
        <f t="shared" ref="D386:D408" si="19">CONCATENATE(A386,"_",B386,"_",C386)</f>
        <v>BLUSA_MANGA_LARGA_DF_PESCADOR_MARINO</v>
      </c>
      <c r="E386" t="s">
        <v>1525</v>
      </c>
      <c r="F386" t="s">
        <v>1528</v>
      </c>
      <c r="G386" t="str">
        <f t="shared" si="17"/>
        <v>1990MAR</v>
      </c>
      <c r="H386" t="s">
        <v>1717</v>
      </c>
    </row>
    <row r="387" spans="1:8" s="139" customFormat="1">
      <c r="A387" s="140" t="s">
        <v>63</v>
      </c>
      <c r="B387" s="139" t="s">
        <v>1518</v>
      </c>
      <c r="C387" s="139" t="s">
        <v>412</v>
      </c>
      <c r="D387" s="139" t="str">
        <f t="shared" si="19"/>
        <v>BLUSA_MANGA_LARGA_DF_PESCADOR_OLIVO</v>
      </c>
      <c r="E387" s="139" t="s">
        <v>1720</v>
      </c>
      <c r="F387" s="139" t="s">
        <v>1721</v>
      </c>
      <c r="G387" t="str">
        <f t="shared" si="17"/>
        <v>1990OLI</v>
      </c>
      <c r="H387" t="s">
        <v>1717</v>
      </c>
    </row>
    <row r="388" spans="1:8">
      <c r="A388" s="132" t="s">
        <v>63</v>
      </c>
      <c r="B388" s="133" t="s">
        <v>1614</v>
      </c>
      <c r="C388" t="s">
        <v>31</v>
      </c>
      <c r="D388" t="str">
        <f t="shared" si="19"/>
        <v>BLUSA_MANGA_LARGA_ITALIANA_MARINO</v>
      </c>
      <c r="E388" t="s">
        <v>1626</v>
      </c>
      <c r="F388" t="s">
        <v>1629</v>
      </c>
      <c r="G388" t="str">
        <f t="shared" si="17"/>
        <v>2383MAR</v>
      </c>
      <c r="H388" t="s">
        <v>1717</v>
      </c>
    </row>
    <row r="389" spans="1:8">
      <c r="A389" s="132" t="s">
        <v>63</v>
      </c>
      <c r="B389" s="133" t="s">
        <v>1614</v>
      </c>
      <c r="C389" t="s">
        <v>34</v>
      </c>
      <c r="D389" t="str">
        <f t="shared" si="19"/>
        <v>BLUSA_MANGA_LARGA_ITALIANA_NEGRO</v>
      </c>
      <c r="E389" t="s">
        <v>1627</v>
      </c>
      <c r="F389" t="s">
        <v>1630</v>
      </c>
      <c r="G389" t="str">
        <f t="shared" si="17"/>
        <v>2383NEG</v>
      </c>
      <c r="H389" t="s">
        <v>1717</v>
      </c>
    </row>
    <row r="390" spans="1:8">
      <c r="A390" s="132" t="s">
        <v>63</v>
      </c>
      <c r="B390" s="133" t="s">
        <v>1624</v>
      </c>
      <c r="C390" t="s">
        <v>30</v>
      </c>
      <c r="D390" t="str">
        <f t="shared" si="19"/>
        <v>BLUSA_CUELLO_MAO_BLANCO</v>
      </c>
      <c r="E390" t="s">
        <v>1628</v>
      </c>
      <c r="F390" t="s">
        <v>1631</v>
      </c>
      <c r="G390" t="str">
        <f t="shared" si="17"/>
        <v>2430BLA</v>
      </c>
      <c r="H390" t="s">
        <v>1717</v>
      </c>
    </row>
    <row r="391" spans="1:8">
      <c r="A391" s="132" t="s">
        <v>63</v>
      </c>
      <c r="B391" s="133" t="s">
        <v>1754</v>
      </c>
      <c r="C391" t="s">
        <v>53</v>
      </c>
      <c r="D391" t="str">
        <f t="shared" si="19"/>
        <v>BLUSA_CUADROS_BB_CHECKS_VINO</v>
      </c>
      <c r="E391" t="s">
        <v>1759</v>
      </c>
      <c r="F391" t="s">
        <v>1760</v>
      </c>
      <c r="G391" t="str">
        <f t="shared" si="17"/>
        <v>2618VIN</v>
      </c>
      <c r="H391" t="s">
        <v>1793</v>
      </c>
    </row>
    <row r="392" spans="1:8">
      <c r="A392" s="132" t="s">
        <v>1335</v>
      </c>
      <c r="B392" s="133" t="s">
        <v>1333</v>
      </c>
      <c r="C392" t="s">
        <v>85</v>
      </c>
      <c r="D392" t="str">
        <f t="shared" si="19"/>
        <v>CAMISETA_CUELLO_REDONDO_DAMA_RECICLADA_MANGA_CORTA_GRIS_JASPE</v>
      </c>
      <c r="E392" t="s">
        <v>1506</v>
      </c>
      <c r="F392" t="s">
        <v>1509</v>
      </c>
      <c r="G392" t="str">
        <f t="shared" si="17"/>
        <v>2070GRJ</v>
      </c>
      <c r="H392" t="s">
        <v>1717</v>
      </c>
    </row>
    <row r="393" spans="1:8">
      <c r="A393" s="132" t="s">
        <v>1335</v>
      </c>
      <c r="B393" s="133" t="s">
        <v>1333</v>
      </c>
      <c r="C393" t="s">
        <v>31</v>
      </c>
      <c r="D393" t="str">
        <f t="shared" si="19"/>
        <v>CAMISETA_CUELLO_REDONDO_DAMA_RECICLADA_MANGA_CORTA_MARINO</v>
      </c>
      <c r="E393" t="s">
        <v>1507</v>
      </c>
      <c r="F393" t="s">
        <v>1510</v>
      </c>
      <c r="G393" t="str">
        <f t="shared" si="17"/>
        <v>2070MAR</v>
      </c>
      <c r="H393" t="s">
        <v>1717</v>
      </c>
    </row>
    <row r="394" spans="1:8">
      <c r="A394" s="132" t="s">
        <v>1335</v>
      </c>
      <c r="B394" s="133" t="s">
        <v>1333</v>
      </c>
      <c r="C394" t="s">
        <v>34</v>
      </c>
      <c r="D394" t="str">
        <f t="shared" si="19"/>
        <v>CAMISETA_CUELLO_REDONDO_DAMA_RECICLADA_MANGA_CORTA_NEGRO</v>
      </c>
      <c r="E394" t="s">
        <v>1508</v>
      </c>
      <c r="F394" t="s">
        <v>1511</v>
      </c>
      <c r="G394" t="str">
        <f t="shared" si="17"/>
        <v>2070NEG</v>
      </c>
      <c r="H394" t="s">
        <v>1793</v>
      </c>
    </row>
    <row r="395" spans="1:8">
      <c r="A395" s="132" t="s">
        <v>1335</v>
      </c>
      <c r="B395" s="133" t="s">
        <v>1334</v>
      </c>
      <c r="C395" t="s">
        <v>85</v>
      </c>
      <c r="D395" t="str">
        <f t="shared" si="19"/>
        <v>CAMISETA_CUELLO_REDONDO_DAMA_RECICLADA_MANGA_LARGA_GRIS_JASPE</v>
      </c>
      <c r="E395" t="s">
        <v>1515</v>
      </c>
      <c r="F395" t="s">
        <v>1512</v>
      </c>
      <c r="G395" t="str">
        <f t="shared" si="17"/>
        <v>2072GRJ</v>
      </c>
      <c r="H395" t="s">
        <v>1717</v>
      </c>
    </row>
    <row r="396" spans="1:8">
      <c r="A396" s="132" t="s">
        <v>1335</v>
      </c>
      <c r="B396" s="133" t="s">
        <v>1334</v>
      </c>
      <c r="C396" t="s">
        <v>31</v>
      </c>
      <c r="D396" t="str">
        <f t="shared" si="19"/>
        <v>CAMISETA_CUELLO_REDONDO_DAMA_RECICLADA_MANGA_LARGA_MARINO</v>
      </c>
      <c r="E396" t="s">
        <v>1516</v>
      </c>
      <c r="F396" t="s">
        <v>1513</v>
      </c>
      <c r="G396" t="str">
        <f t="shared" si="17"/>
        <v>2072MAR</v>
      </c>
      <c r="H396" t="s">
        <v>1717</v>
      </c>
    </row>
    <row r="397" spans="1:8">
      <c r="A397" s="132" t="s">
        <v>1335</v>
      </c>
      <c r="B397" s="133" t="s">
        <v>1334</v>
      </c>
      <c r="C397" t="s">
        <v>34</v>
      </c>
      <c r="D397" t="str">
        <f t="shared" si="19"/>
        <v>CAMISETA_CUELLO_REDONDO_DAMA_RECICLADA_MANGA_LARGA_NEGRO</v>
      </c>
      <c r="E397" t="s">
        <v>1517</v>
      </c>
      <c r="F397" t="s">
        <v>1514</v>
      </c>
      <c r="G397" t="str">
        <f t="shared" si="17"/>
        <v>2072NEG</v>
      </c>
      <c r="H397" t="s">
        <v>1717</v>
      </c>
    </row>
    <row r="398" spans="1:8">
      <c r="A398" s="132" t="s">
        <v>84</v>
      </c>
      <c r="B398" s="133" t="s">
        <v>136</v>
      </c>
      <c r="C398" t="s">
        <v>1461</v>
      </c>
      <c r="D398" t="str">
        <f t="shared" si="19"/>
        <v>CAMISOLA_DAMA_MANGA_CORTA_CIRCUITO_MARINO/GRI_PERLA</v>
      </c>
      <c r="E398" t="s">
        <v>222</v>
      </c>
      <c r="F398" t="s">
        <v>327</v>
      </c>
      <c r="G398" t="str">
        <f t="shared" si="17"/>
        <v>0129MAR</v>
      </c>
      <c r="H398" t="s">
        <v>1793</v>
      </c>
    </row>
    <row r="399" spans="1:8">
      <c r="A399" s="132" t="s">
        <v>84</v>
      </c>
      <c r="B399" s="133" t="s">
        <v>134</v>
      </c>
      <c r="C399" t="s">
        <v>40</v>
      </c>
      <c r="D399" t="str">
        <f t="shared" si="19"/>
        <v>CAMISOLA_DAMA_MANGA_LARGA_MINERO_ANTICLORO_CAQUI</v>
      </c>
      <c r="E399" t="s">
        <v>221</v>
      </c>
      <c r="F399" t="s">
        <v>326</v>
      </c>
      <c r="G399" t="str">
        <f t="shared" si="17"/>
        <v>0595CAQ</v>
      </c>
      <c r="H399" t="s">
        <v>1793</v>
      </c>
    </row>
    <row r="400" spans="1:8">
      <c r="A400" s="132" t="s">
        <v>1454</v>
      </c>
      <c r="B400" s="133" t="s">
        <v>35</v>
      </c>
      <c r="C400" t="s">
        <v>31</v>
      </c>
      <c r="D400" t="str">
        <f t="shared" si="19"/>
        <v>CHALECO_DAMA_BOLIVIA_MARINO</v>
      </c>
      <c r="E400" t="s">
        <v>224</v>
      </c>
      <c r="F400" t="s">
        <v>329</v>
      </c>
      <c r="G400" t="str">
        <f t="shared" si="17"/>
        <v>0186MAR</v>
      </c>
      <c r="H400" t="s">
        <v>1717</v>
      </c>
    </row>
    <row r="401" spans="1:8">
      <c r="A401" s="132" t="s">
        <v>1454</v>
      </c>
      <c r="B401" s="133" t="s">
        <v>35</v>
      </c>
      <c r="C401" t="s">
        <v>34</v>
      </c>
      <c r="D401" t="str">
        <f t="shared" si="19"/>
        <v>CHALECO_DAMA_BOLIVIA_NEGRO</v>
      </c>
      <c r="E401" t="s">
        <v>225</v>
      </c>
      <c r="F401" t="s">
        <v>330</v>
      </c>
      <c r="G401" t="str">
        <f t="shared" si="17"/>
        <v>0186NEG</v>
      </c>
      <c r="H401" t="s">
        <v>1717</v>
      </c>
    </row>
    <row r="402" spans="1:8">
      <c r="A402" s="132" t="s">
        <v>1454</v>
      </c>
      <c r="B402" s="133" t="s">
        <v>1388</v>
      </c>
      <c r="C402" t="s">
        <v>34</v>
      </c>
      <c r="D402" t="str">
        <f t="shared" si="19"/>
        <v>CHALECO_DAMA_BUENOS_AIRES_NEGRO</v>
      </c>
      <c r="E402" t="s">
        <v>1656</v>
      </c>
      <c r="F402" t="s">
        <v>1657</v>
      </c>
      <c r="G402" t="str">
        <f t="shared" si="17"/>
        <v>2346NEG</v>
      </c>
      <c r="H402" t="s">
        <v>1717</v>
      </c>
    </row>
    <row r="403" spans="1:8">
      <c r="A403" s="132" t="s">
        <v>1454</v>
      </c>
      <c r="B403" s="134" t="s">
        <v>1567</v>
      </c>
      <c r="C403" t="s">
        <v>85</v>
      </c>
      <c r="D403" t="str">
        <f t="shared" si="19"/>
        <v>CHALECO_DAMA_DUBLIN_GRIS_JASPE</v>
      </c>
      <c r="E403" t="s">
        <v>1662</v>
      </c>
      <c r="F403" t="s">
        <v>1664</v>
      </c>
      <c r="G403" t="str">
        <f t="shared" si="17"/>
        <v>2436GRJ</v>
      </c>
      <c r="H403" t="s">
        <v>1717</v>
      </c>
    </row>
    <row r="404" spans="1:8">
      <c r="A404" s="132" t="s">
        <v>1454</v>
      </c>
      <c r="B404" s="134" t="s">
        <v>1567</v>
      </c>
      <c r="C404" t="s">
        <v>31</v>
      </c>
      <c r="D404" t="str">
        <f t="shared" si="19"/>
        <v>CHALECO_DAMA_DUBLIN_MARINO</v>
      </c>
      <c r="E404" t="s">
        <v>1663</v>
      </c>
      <c r="F404" t="s">
        <v>1665</v>
      </c>
      <c r="G404" t="str">
        <f t="shared" si="17"/>
        <v>2364MAR</v>
      </c>
      <c r="H404" t="s">
        <v>1717</v>
      </c>
    </row>
    <row r="405" spans="1:8">
      <c r="A405" s="132" t="s">
        <v>1454</v>
      </c>
      <c r="B405" s="133" t="s">
        <v>1162</v>
      </c>
      <c r="C405" t="s">
        <v>34</v>
      </c>
      <c r="D405" t="str">
        <f t="shared" si="19"/>
        <v>CHALECO_DAMA_ELEGANT_NEGRO</v>
      </c>
      <c r="E405" t="s">
        <v>1165</v>
      </c>
      <c r="F405" t="s">
        <v>1166</v>
      </c>
      <c r="G405" t="str">
        <f t="shared" si="17"/>
        <v>1273NEG</v>
      </c>
      <c r="H405" t="s">
        <v>1717</v>
      </c>
    </row>
    <row r="406" spans="1:8">
      <c r="A406" s="132" t="s">
        <v>1454</v>
      </c>
      <c r="B406" s="133" t="s">
        <v>100</v>
      </c>
      <c r="C406" t="s">
        <v>34</v>
      </c>
      <c r="D406" t="str">
        <f t="shared" si="19"/>
        <v>CHALECO_DAMA_MEDELLIN_NEGRO</v>
      </c>
      <c r="E406" t="s">
        <v>223</v>
      </c>
      <c r="F406" t="s">
        <v>328</v>
      </c>
      <c r="G406" t="str">
        <f t="shared" si="17"/>
        <v>0187NEG</v>
      </c>
      <c r="H406" t="s">
        <v>1793</v>
      </c>
    </row>
    <row r="407" spans="1:8">
      <c r="A407" s="132" t="s">
        <v>1454</v>
      </c>
      <c r="B407" s="133" t="s">
        <v>1383</v>
      </c>
      <c r="C407" t="s">
        <v>34</v>
      </c>
      <c r="D407" t="str">
        <f t="shared" si="19"/>
        <v>CHALECO_DAMA_OSAKA_NEGRO</v>
      </c>
      <c r="E407" t="s">
        <v>1622</v>
      </c>
      <c r="F407" t="s">
        <v>1623</v>
      </c>
      <c r="G407" t="str">
        <f t="shared" si="17"/>
        <v>2190NEG</v>
      </c>
      <c r="H407" t="s">
        <v>1717</v>
      </c>
    </row>
    <row r="408" spans="1:8">
      <c r="A408" s="132" t="s">
        <v>1454</v>
      </c>
      <c r="B408" s="133" t="s">
        <v>518</v>
      </c>
      <c r="C408" t="s">
        <v>31</v>
      </c>
      <c r="D408" t="str">
        <f t="shared" si="19"/>
        <v>CHALECO_DAMA_TOKIO_MARINO</v>
      </c>
      <c r="E408" t="s">
        <v>521</v>
      </c>
      <c r="F408" t="s">
        <v>522</v>
      </c>
      <c r="G408" t="str">
        <f t="shared" si="17"/>
        <v>0878MAR</v>
      </c>
      <c r="H408" t="s">
        <v>1717</v>
      </c>
    </row>
    <row r="409" spans="1:8">
      <c r="A409" s="132" t="s">
        <v>1454</v>
      </c>
      <c r="B409" s="133" t="s">
        <v>518</v>
      </c>
      <c r="C409" t="s">
        <v>1649</v>
      </c>
      <c r="D409" t="str">
        <f t="shared" ref="D409" si="20">CONCATENATE(A409,"_",B409,"_",C409)</f>
        <v>CHALECO_DAMA_TOKIO_MARINO_OSCURO</v>
      </c>
      <c r="E409" t="s">
        <v>1652</v>
      </c>
      <c r="F409" t="s">
        <v>1653</v>
      </c>
      <c r="G409" t="str">
        <f t="shared" si="17"/>
        <v>2375MAR</v>
      </c>
      <c r="H409" t="s">
        <v>1793</v>
      </c>
    </row>
    <row r="410" spans="1:8">
      <c r="A410" s="132" t="s">
        <v>64</v>
      </c>
      <c r="B410" s="133" t="s">
        <v>41</v>
      </c>
      <c r="C410" t="s">
        <v>31</v>
      </c>
      <c r="D410" t="str">
        <f t="shared" ref="D410:D415" si="21">CONCATENATE(A410,"_",B410,"_",C410)</f>
        <v>CHAMARRA_DAMA_BAJA_CALIFORNIA_MARINO</v>
      </c>
      <c r="E410" t="s">
        <v>229</v>
      </c>
      <c r="F410" t="s">
        <v>334</v>
      </c>
      <c r="G410" t="str">
        <f t="shared" si="17"/>
        <v>0515MAR</v>
      </c>
      <c r="H410" t="s">
        <v>1793</v>
      </c>
    </row>
    <row r="411" spans="1:8">
      <c r="A411" s="132" t="s">
        <v>64</v>
      </c>
      <c r="B411" s="133" t="s">
        <v>35</v>
      </c>
      <c r="C411" t="s">
        <v>31</v>
      </c>
      <c r="D411" t="str">
        <f t="shared" si="21"/>
        <v>CHAMARRA_DAMA_BOLIVIA_MARINO</v>
      </c>
      <c r="E411" t="s">
        <v>226</v>
      </c>
      <c r="F411" t="s">
        <v>331</v>
      </c>
      <c r="G411" t="str">
        <f t="shared" si="17"/>
        <v>0217MAR</v>
      </c>
      <c r="H411" t="s">
        <v>1717</v>
      </c>
    </row>
    <row r="412" spans="1:8">
      <c r="A412" s="132" t="s">
        <v>64</v>
      </c>
      <c r="B412" s="133" t="s">
        <v>35</v>
      </c>
      <c r="C412" t="s">
        <v>34</v>
      </c>
      <c r="D412" t="str">
        <f t="shared" si="21"/>
        <v>CHAMARRA_DAMA_BOLIVIA_NEGRO</v>
      </c>
      <c r="E412" t="s">
        <v>227</v>
      </c>
      <c r="F412" t="s">
        <v>332</v>
      </c>
      <c r="G412" t="str">
        <f t="shared" si="17"/>
        <v>0217NEG</v>
      </c>
      <c r="H412" t="s">
        <v>1717</v>
      </c>
    </row>
    <row r="413" spans="1:8">
      <c r="A413" s="132" t="s">
        <v>64</v>
      </c>
      <c r="B413" s="133" t="s">
        <v>543</v>
      </c>
      <c r="C413" t="s">
        <v>34</v>
      </c>
      <c r="D413" t="str">
        <f t="shared" si="21"/>
        <v>CHAMARRA_DAMA_BOLIVIA_REFLEJANTE_NEGRO</v>
      </c>
      <c r="E413" t="s">
        <v>546</v>
      </c>
      <c r="F413" t="s">
        <v>547</v>
      </c>
      <c r="G413" t="str">
        <f t="shared" si="17"/>
        <v>0952NEG</v>
      </c>
      <c r="H413" t="s">
        <v>1793</v>
      </c>
    </row>
    <row r="414" spans="1:8">
      <c r="A414" s="132" t="s">
        <v>64</v>
      </c>
      <c r="B414" s="133" t="s">
        <v>42</v>
      </c>
      <c r="C414" t="s">
        <v>34</v>
      </c>
      <c r="D414" t="str">
        <f t="shared" si="21"/>
        <v>CHAMARRA_DAMA_BOLIVIA_SPORT_NEGRO</v>
      </c>
      <c r="E414" t="s">
        <v>228</v>
      </c>
      <c r="F414" t="s">
        <v>333</v>
      </c>
      <c r="G414" t="str">
        <f t="shared" si="17"/>
        <v>0484NEG</v>
      </c>
      <c r="H414" t="s">
        <v>1793</v>
      </c>
    </row>
    <row r="415" spans="1:8">
      <c r="A415" s="132" t="s">
        <v>64</v>
      </c>
      <c r="B415" s="133" t="s">
        <v>1388</v>
      </c>
      <c r="C415" t="s">
        <v>34</v>
      </c>
      <c r="D415" t="str">
        <f t="shared" si="21"/>
        <v>CHAMARRA_DAMA_BUENOS_AIRES_NEGRO</v>
      </c>
      <c r="E415" t="s">
        <v>1391</v>
      </c>
      <c r="F415" t="s">
        <v>1392</v>
      </c>
      <c r="G415" t="str">
        <f t="shared" si="17"/>
        <v>1703NEG</v>
      </c>
      <c r="H415" t="s">
        <v>1717</v>
      </c>
    </row>
    <row r="416" spans="1:8">
      <c r="A416" s="132" t="s">
        <v>64</v>
      </c>
      <c r="B416" s="133" t="s">
        <v>1388</v>
      </c>
      <c r="C416" t="s">
        <v>31</v>
      </c>
      <c r="D416" t="str">
        <f t="shared" ref="D416" si="22">CONCATENATE(A416,"_",B416,"_",C416)</f>
        <v>CHAMARRA_DAMA_BUENOS_AIRES_MARINO</v>
      </c>
      <c r="E416" t="s">
        <v>1636</v>
      </c>
      <c r="F416" t="s">
        <v>1637</v>
      </c>
      <c r="G416" t="str">
        <f t="shared" si="17"/>
        <v>1703MAR</v>
      </c>
      <c r="H416" t="s">
        <v>1717</v>
      </c>
    </row>
    <row r="417" spans="1:8">
      <c r="A417" s="132" t="s">
        <v>64</v>
      </c>
      <c r="B417" s="133" t="s">
        <v>991</v>
      </c>
      <c r="C417" t="s">
        <v>31</v>
      </c>
      <c r="D417" t="str">
        <f>CONCATENATE(A417,"_",B417,"_",C417)</f>
        <v>CHAMARRA_DAMA_DESMONTABLE_EJECUTIVA_MARINO</v>
      </c>
      <c r="E417" t="s">
        <v>1206</v>
      </c>
      <c r="F417" t="s">
        <v>1207</v>
      </c>
      <c r="G417" t="str">
        <f t="shared" si="17"/>
        <v>1135MAR</v>
      </c>
      <c r="H417" t="s">
        <v>1717</v>
      </c>
    </row>
    <row r="418" spans="1:8">
      <c r="A418" s="132" t="s">
        <v>64</v>
      </c>
      <c r="B418" s="133" t="s">
        <v>991</v>
      </c>
      <c r="C418" t="s">
        <v>34</v>
      </c>
      <c r="D418" t="str">
        <f>CONCATENATE(A418,"_",B418,"_",C418)</f>
        <v>CHAMARRA_DAMA_DESMONTABLE_EJECUTIVA_NEGRO</v>
      </c>
      <c r="E418" t="s">
        <v>994</v>
      </c>
      <c r="F418" t="s">
        <v>995</v>
      </c>
      <c r="G418" t="str">
        <f t="shared" si="17"/>
        <v>1135NEG</v>
      </c>
      <c r="H418" t="s">
        <v>1717</v>
      </c>
    </row>
    <row r="419" spans="1:8">
      <c r="A419" s="132" t="s">
        <v>64</v>
      </c>
      <c r="B419" s="133" t="s">
        <v>1567</v>
      </c>
      <c r="C419" t="s">
        <v>31</v>
      </c>
      <c r="D419" t="str">
        <f t="shared" ref="D419" si="23">CONCATENATE(A419,"_",B419,"_",C419)</f>
        <v>CHAMARRA_DAMA_DUBLIN_MARINO</v>
      </c>
      <c r="E419" t="s">
        <v>1571</v>
      </c>
      <c r="F419" t="s">
        <v>1572</v>
      </c>
      <c r="G419" t="str">
        <f t="shared" si="17"/>
        <v>2264MAR</v>
      </c>
      <c r="H419" t="s">
        <v>1717</v>
      </c>
    </row>
    <row r="420" spans="1:8">
      <c r="A420" s="132" t="s">
        <v>64</v>
      </c>
      <c r="B420" s="133" t="s">
        <v>1162</v>
      </c>
      <c r="C420" t="s">
        <v>34</v>
      </c>
      <c r="D420" t="str">
        <f>CONCATENATE(A420,"_",B420,"_",C420)</f>
        <v>CHAMARRA_DAMA_ELEGANT_NEGRO</v>
      </c>
      <c r="E420" t="s">
        <v>1001</v>
      </c>
      <c r="F420" t="s">
        <v>1002</v>
      </c>
      <c r="G420" t="str">
        <f t="shared" si="17"/>
        <v>1272NEG</v>
      </c>
      <c r="H420" t="s">
        <v>1793</v>
      </c>
    </row>
    <row r="421" spans="1:8">
      <c r="A421" s="132" t="s">
        <v>64</v>
      </c>
      <c r="B421" s="133" t="s">
        <v>1383</v>
      </c>
      <c r="C421" t="s">
        <v>34</v>
      </c>
      <c r="D421" t="str">
        <f>CONCATENATE(A421,"_",B421,"_",C421)</f>
        <v>CHAMARRA_DAMA_OSAKA_NEGRO</v>
      </c>
      <c r="E421" t="s">
        <v>1386</v>
      </c>
      <c r="F421" t="s">
        <v>1387</v>
      </c>
      <c r="G421" t="str">
        <f t="shared" si="17"/>
        <v>2027NEG</v>
      </c>
      <c r="H421" t="s">
        <v>1717</v>
      </c>
    </row>
    <row r="422" spans="1:8">
      <c r="A422" s="132" t="s">
        <v>64</v>
      </c>
      <c r="B422" s="133" t="s">
        <v>518</v>
      </c>
      <c r="C422" t="s">
        <v>34</v>
      </c>
      <c r="D422" t="str">
        <f>CONCATENATE(A422,"_",B422,"_",C422)</f>
        <v>CHAMARRA_DAMA_TOKIO_NEGRO</v>
      </c>
      <c r="E422" t="s">
        <v>525</v>
      </c>
      <c r="F422" t="s">
        <v>526</v>
      </c>
      <c r="G422" t="str">
        <f t="shared" si="17"/>
        <v>0876NEG</v>
      </c>
      <c r="H422" t="s">
        <v>1717</v>
      </c>
    </row>
    <row r="423" spans="1:8">
      <c r="A423" s="132" t="s">
        <v>1641</v>
      </c>
      <c r="B423" s="133" t="s">
        <v>1567</v>
      </c>
      <c r="C423" t="s">
        <v>1568</v>
      </c>
      <c r="D423" t="str">
        <f>CONCATENATE(A423,"_",B423,"_",C423)</f>
        <v>CHAQUETA_DAMA_DUBLIN_GRIS JASPE</v>
      </c>
      <c r="E423" t="s">
        <v>1642</v>
      </c>
      <c r="F423" t="s">
        <v>1643</v>
      </c>
      <c r="G423" t="str">
        <f t="shared" ref="G423:G429" si="24">MID(E423,3,7)</f>
        <v>2434GRJ</v>
      </c>
      <c r="H423" t="s">
        <v>1717</v>
      </c>
    </row>
    <row r="424" spans="1:8">
      <c r="A424" s="132" t="s">
        <v>1617</v>
      </c>
      <c r="B424" s="133" t="s">
        <v>1670</v>
      </c>
      <c r="C424" t="s">
        <v>31</v>
      </c>
      <c r="D424" t="str">
        <f>CONCATENATE(A424,"_",B424,"_",C424)</f>
        <v>SACO_DAMA_BLAZER_MARINO</v>
      </c>
      <c r="E424" t="s">
        <v>1618</v>
      </c>
      <c r="F424" t="s">
        <v>1619</v>
      </c>
      <c r="G424" t="str">
        <f t="shared" si="24"/>
        <v>2352MAR</v>
      </c>
      <c r="H424" t="s">
        <v>1717</v>
      </c>
    </row>
    <row r="425" spans="1:8" s="139" customFormat="1">
      <c r="A425" s="140" t="s">
        <v>1617</v>
      </c>
      <c r="B425" s="139" t="s">
        <v>1670</v>
      </c>
      <c r="C425" s="139" t="s">
        <v>34</v>
      </c>
      <c r="D425" s="139" t="str">
        <f t="shared" ref="D425" si="25">CONCATENATE(A425,"_",B425,"_",C425)</f>
        <v>SACO_DAMA_BLAZER_NEGRO</v>
      </c>
      <c r="E425" s="139" t="s">
        <v>1733</v>
      </c>
      <c r="F425" s="139" t="s">
        <v>1734</v>
      </c>
      <c r="G425" t="str">
        <f t="shared" si="24"/>
        <v>2352NEG</v>
      </c>
      <c r="H425" t="s">
        <v>1717</v>
      </c>
    </row>
    <row r="426" spans="1:8">
      <c r="A426" s="132" t="s">
        <v>1463</v>
      </c>
      <c r="B426" s="133" t="s">
        <v>1462</v>
      </c>
      <c r="C426" t="s">
        <v>34</v>
      </c>
      <c r="D426" t="str">
        <f>CONCATENATE(A426,"_",B426,"_",C426)</f>
        <v>CUBREBOCAS_DAMA_CON_CARETA_TRIPLE_CAPA_NEGRO</v>
      </c>
      <c r="E426" t="s">
        <v>648</v>
      </c>
      <c r="F426" t="s">
        <v>649</v>
      </c>
      <c r="G426" t="str">
        <f t="shared" si="24"/>
        <v>1133NEG</v>
      </c>
      <c r="H426" t="s">
        <v>1793</v>
      </c>
    </row>
    <row r="427" spans="1:8">
      <c r="A427" s="132" t="s">
        <v>90</v>
      </c>
      <c r="B427" s="133" t="s">
        <v>1358</v>
      </c>
      <c r="C427" t="s">
        <v>106</v>
      </c>
      <c r="D427" t="str">
        <f>CONCATENATE(A427,"_",B427,"_",C427)</f>
        <v>FILIPINA_DAMA_AJUSTABLE_BOMBAY_GRIS_PERLA</v>
      </c>
      <c r="E427" t="s">
        <v>1359</v>
      </c>
      <c r="F427" t="s">
        <v>1360</v>
      </c>
      <c r="G427" t="str">
        <f t="shared" si="24"/>
        <v>2039GRP</v>
      </c>
      <c r="H427" t="s">
        <v>1717</v>
      </c>
    </row>
    <row r="428" spans="1:8">
      <c r="A428" s="132" t="s">
        <v>90</v>
      </c>
      <c r="B428" s="133" t="s">
        <v>1549</v>
      </c>
      <c r="C428" t="s">
        <v>106</v>
      </c>
      <c r="D428" t="str">
        <f>CONCATENATE(A428,"_",B428,"_",C428)</f>
        <v>FILIPINA_DAMA_MEDICO_LA_GRIS_PERLA</v>
      </c>
      <c r="E428" t="s">
        <v>1464</v>
      </c>
      <c r="F428" t="s">
        <v>1465</v>
      </c>
      <c r="G428" t="str">
        <f t="shared" si="24"/>
        <v>2096GRP</v>
      </c>
      <c r="H428" t="s">
        <v>1717</v>
      </c>
    </row>
    <row r="429" spans="1:8">
      <c r="A429" s="132" t="s">
        <v>90</v>
      </c>
      <c r="B429" s="133" t="s">
        <v>1549</v>
      </c>
      <c r="C429" t="s">
        <v>31</v>
      </c>
      <c r="D429" t="str">
        <f t="shared" ref="D429" si="26">CONCATENATE(A429,"_",B429,"_",C429)</f>
        <v>FILIPINA_DAMA_MEDICO_LA_MARINO</v>
      </c>
      <c r="E429" t="s">
        <v>1540</v>
      </c>
      <c r="F429" t="s">
        <v>1541</v>
      </c>
      <c r="G429" t="str">
        <f t="shared" si="24"/>
        <v>2096MAR</v>
      </c>
      <c r="H429" t="s">
        <v>1717</v>
      </c>
    </row>
    <row r="430" spans="1:8">
      <c r="A430" s="132" t="s">
        <v>90</v>
      </c>
      <c r="B430" s="133" t="s">
        <v>1549</v>
      </c>
      <c r="C430" t="s">
        <v>34</v>
      </c>
      <c r="D430" t="str">
        <f t="shared" ref="D430" si="27">CONCATENATE(A430,"_",B430,"_",C430)</f>
        <v>FILIPINA_DAMA_MEDICO_LA_NEGRO</v>
      </c>
      <c r="E430" t="s">
        <v>1780</v>
      </c>
      <c r="F430" t="s">
        <v>1781</v>
      </c>
      <c r="G430" t="str">
        <f t="shared" ref="G430" si="28">MID(E430,3,7)</f>
        <v>2096NEG</v>
      </c>
      <c r="H430" t="s">
        <v>1717</v>
      </c>
    </row>
    <row r="431" spans="1:8">
      <c r="A431" s="132" t="s">
        <v>90</v>
      </c>
      <c r="B431" s="133" t="s">
        <v>1549</v>
      </c>
      <c r="C431" t="s">
        <v>53</v>
      </c>
      <c r="D431" t="str">
        <f t="shared" ref="D431:D467" si="29">CONCATENATE(A431,"_",B431,"_",C431)</f>
        <v>FILIPINA_DAMA_MEDICO_LA_VINO</v>
      </c>
      <c r="E431" t="s">
        <v>1466</v>
      </c>
      <c r="F431" t="s">
        <v>1467</v>
      </c>
      <c r="G431" t="str">
        <f t="shared" ref="G431:G462" si="30">MID(E431,3,7)</f>
        <v>2096VIN</v>
      </c>
      <c r="H431" t="s">
        <v>1717</v>
      </c>
    </row>
    <row r="432" spans="1:8">
      <c r="A432" s="132" t="s">
        <v>90</v>
      </c>
      <c r="B432" s="133" t="s">
        <v>1794</v>
      </c>
      <c r="C432" t="s">
        <v>31</v>
      </c>
      <c r="D432" t="str">
        <f t="shared" si="29"/>
        <v>FILIPINA_DAMA_MEDICA_LAZZAR_MARINO</v>
      </c>
      <c r="E432" t="s">
        <v>1797</v>
      </c>
      <c r="F432" t="s">
        <v>1798</v>
      </c>
      <c r="G432" t="str">
        <f t="shared" si="30"/>
        <v>2727MAR</v>
      </c>
      <c r="H432" t="s">
        <v>1717</v>
      </c>
    </row>
    <row r="433" spans="1:8">
      <c r="A433" s="132" t="s">
        <v>90</v>
      </c>
      <c r="B433" s="133" t="s">
        <v>111</v>
      </c>
      <c r="C433" t="s">
        <v>30</v>
      </c>
      <c r="D433" t="str">
        <f t="shared" si="29"/>
        <v>FILIPINA_DAMA_UNIVERSAL_BLANCO</v>
      </c>
      <c r="E433" t="s">
        <v>230</v>
      </c>
      <c r="F433" t="s">
        <v>335</v>
      </c>
      <c r="G433" t="str">
        <f t="shared" si="30"/>
        <v>0592BLA</v>
      </c>
      <c r="H433" t="s">
        <v>1717</v>
      </c>
    </row>
    <row r="434" spans="1:8">
      <c r="A434" s="132" t="s">
        <v>90</v>
      </c>
      <c r="B434" s="133" t="s">
        <v>111</v>
      </c>
      <c r="C434" t="s">
        <v>34</v>
      </c>
      <c r="D434" t="str">
        <f t="shared" si="29"/>
        <v>FILIPINA_DAMA_UNIVERSAL_NEGRO</v>
      </c>
      <c r="E434" t="s">
        <v>231</v>
      </c>
      <c r="F434" t="s">
        <v>336</v>
      </c>
      <c r="G434" t="str">
        <f t="shared" si="30"/>
        <v>0592NEG</v>
      </c>
      <c r="H434" t="s">
        <v>1717</v>
      </c>
    </row>
    <row r="435" spans="1:8">
      <c r="A435" s="132" t="s">
        <v>90</v>
      </c>
      <c r="B435" s="133" t="s">
        <v>1766</v>
      </c>
      <c r="C435" t="s">
        <v>31</v>
      </c>
      <c r="D435" t="str">
        <f t="shared" si="29"/>
        <v>FILIPINA_DAMA_HOTELERA_CUELLO_MAO_MARINO</v>
      </c>
      <c r="E435" t="s">
        <v>1772</v>
      </c>
      <c r="F435" t="s">
        <v>1773</v>
      </c>
      <c r="G435" t="str">
        <f t="shared" si="30"/>
        <v>2522MAR</v>
      </c>
      <c r="H435" t="s">
        <v>1717</v>
      </c>
    </row>
    <row r="436" spans="1:8">
      <c r="A436" s="132" t="s">
        <v>555</v>
      </c>
      <c r="B436" s="133" t="s">
        <v>554</v>
      </c>
      <c r="C436" t="s">
        <v>30</v>
      </c>
      <c r="D436" t="str">
        <f t="shared" si="29"/>
        <v>GUAYABERA_DAMA_PREMIUM_MANTA_100_ALGODON_BLANCO</v>
      </c>
      <c r="E436" t="s">
        <v>556</v>
      </c>
      <c r="F436" t="s">
        <v>557</v>
      </c>
      <c r="G436" t="str">
        <f t="shared" si="30"/>
        <v>1071BLA</v>
      </c>
      <c r="H436" t="s">
        <v>1793</v>
      </c>
    </row>
    <row r="437" spans="1:8">
      <c r="A437" s="132" t="s">
        <v>93</v>
      </c>
      <c r="B437" s="133" t="s">
        <v>1444</v>
      </c>
      <c r="C437" t="s">
        <v>30</v>
      </c>
      <c r="D437" t="str">
        <f t="shared" si="29"/>
        <v>PLAYERA_DAMA_POLO_MANGA_CORTA_MICROPIQUE_BLANCO</v>
      </c>
      <c r="E437" t="s">
        <v>1468</v>
      </c>
      <c r="F437" t="s">
        <v>1473</v>
      </c>
      <c r="G437" t="str">
        <f t="shared" si="30"/>
        <v>1954BLA</v>
      </c>
      <c r="H437" t="s">
        <v>1717</v>
      </c>
    </row>
    <row r="438" spans="1:8">
      <c r="A438" s="132" t="s">
        <v>93</v>
      </c>
      <c r="B438" s="133" t="s">
        <v>1444</v>
      </c>
      <c r="C438" t="s">
        <v>79</v>
      </c>
      <c r="D438" t="str">
        <f t="shared" si="29"/>
        <v>PLAYERA_DAMA_POLO_MANGA_CORTA_MICROPIQUE_GRIS_OXFORD</v>
      </c>
      <c r="E438" t="s">
        <v>1469</v>
      </c>
      <c r="F438" t="s">
        <v>1474</v>
      </c>
      <c r="G438" t="str">
        <f t="shared" si="30"/>
        <v>1954GRO</v>
      </c>
      <c r="H438" t="s">
        <v>1717</v>
      </c>
    </row>
    <row r="439" spans="1:8">
      <c r="A439" s="132" t="s">
        <v>93</v>
      </c>
      <c r="B439" s="133" t="s">
        <v>1444</v>
      </c>
      <c r="C439" t="s">
        <v>31</v>
      </c>
      <c r="D439" t="str">
        <f t="shared" si="29"/>
        <v>PLAYERA_DAMA_POLO_MANGA_CORTA_MICROPIQUE_MARINO</v>
      </c>
      <c r="E439" t="s">
        <v>1470</v>
      </c>
      <c r="F439" t="s">
        <v>1475</v>
      </c>
      <c r="G439" t="str">
        <f t="shared" si="30"/>
        <v>1954MAR</v>
      </c>
      <c r="H439" t="s">
        <v>1717</v>
      </c>
    </row>
    <row r="440" spans="1:8">
      <c r="A440" s="132" t="s">
        <v>93</v>
      </c>
      <c r="B440" s="133" t="s">
        <v>1444</v>
      </c>
      <c r="C440" t="s">
        <v>34</v>
      </c>
      <c r="D440" t="str">
        <f t="shared" si="29"/>
        <v>PLAYERA_DAMA_POLO_MANGA_CORTA_MICROPIQUE_NEGRO</v>
      </c>
      <c r="E440" t="s">
        <v>1471</v>
      </c>
      <c r="F440" t="s">
        <v>1476</v>
      </c>
      <c r="G440" t="str">
        <f t="shared" si="30"/>
        <v>1954NEG</v>
      </c>
      <c r="H440" t="s">
        <v>1717</v>
      </c>
    </row>
    <row r="441" spans="1:8">
      <c r="A441" s="132" t="s">
        <v>93</v>
      </c>
      <c r="B441" s="133" t="s">
        <v>1444</v>
      </c>
      <c r="C441" t="s">
        <v>411</v>
      </c>
      <c r="D441" t="str">
        <f t="shared" si="29"/>
        <v>PLAYERA_DAMA_POLO_MANGA_CORTA_MICROPIQUE_VERDE_BOTELLA</v>
      </c>
      <c r="E441" t="s">
        <v>1472</v>
      </c>
      <c r="F441" t="s">
        <v>1477</v>
      </c>
      <c r="G441" t="str">
        <f t="shared" si="30"/>
        <v>1954VBO</v>
      </c>
      <c r="H441" t="s">
        <v>1717</v>
      </c>
    </row>
    <row r="442" spans="1:8">
      <c r="A442" s="132" t="s">
        <v>93</v>
      </c>
      <c r="B442" s="133" t="s">
        <v>56</v>
      </c>
      <c r="C442" t="s">
        <v>103</v>
      </c>
      <c r="D442" t="str">
        <f t="shared" si="29"/>
        <v>PLAYERA_DAMA_DRY_FIT_AMARILLO_NEON</v>
      </c>
      <c r="E442" t="s">
        <v>1221</v>
      </c>
      <c r="F442" t="s">
        <v>1222</v>
      </c>
      <c r="G442" t="str">
        <f t="shared" si="30"/>
        <v>0373AMN</v>
      </c>
      <c r="H442" t="s">
        <v>1793</v>
      </c>
    </row>
    <row r="443" spans="1:8">
      <c r="A443" s="132" t="s">
        <v>93</v>
      </c>
      <c r="B443" s="133" t="s">
        <v>56</v>
      </c>
      <c r="C443" t="s">
        <v>30</v>
      </c>
      <c r="D443" t="str">
        <f t="shared" si="29"/>
        <v>PLAYERA_DAMA_DRY_FIT_BLANCO</v>
      </c>
      <c r="E443" t="s">
        <v>239</v>
      </c>
      <c r="F443" t="s">
        <v>344</v>
      </c>
      <c r="G443" t="str">
        <f t="shared" si="30"/>
        <v>0373BLA</v>
      </c>
      <c r="H443" t="s">
        <v>1793</v>
      </c>
    </row>
    <row r="444" spans="1:8">
      <c r="A444" s="132" t="s">
        <v>93</v>
      </c>
      <c r="B444" s="133" t="s">
        <v>56</v>
      </c>
      <c r="C444" t="s">
        <v>79</v>
      </c>
      <c r="D444" t="str">
        <f t="shared" si="29"/>
        <v>PLAYERA_DAMA_DRY_FIT_GRIS_OXFORD</v>
      </c>
      <c r="E444" t="s">
        <v>240</v>
      </c>
      <c r="F444" t="s">
        <v>345</v>
      </c>
      <c r="G444" t="str">
        <f t="shared" si="30"/>
        <v>0373GRO</v>
      </c>
      <c r="H444" t="s">
        <v>1717</v>
      </c>
    </row>
    <row r="445" spans="1:8">
      <c r="A445" s="132" t="s">
        <v>93</v>
      </c>
      <c r="B445" s="133" t="s">
        <v>56</v>
      </c>
      <c r="C445" t="s">
        <v>31</v>
      </c>
      <c r="D445" t="str">
        <f t="shared" si="29"/>
        <v>PLAYERA_DAMA_DRY_FIT_MARINO</v>
      </c>
      <c r="E445" t="s">
        <v>241</v>
      </c>
      <c r="F445" t="s">
        <v>346</v>
      </c>
      <c r="G445" t="str">
        <f t="shared" si="30"/>
        <v>0373MAR</v>
      </c>
      <c r="H445" t="s">
        <v>1717</v>
      </c>
    </row>
    <row r="446" spans="1:8">
      <c r="A446" s="132" t="s">
        <v>93</v>
      </c>
      <c r="B446" s="133" t="s">
        <v>56</v>
      </c>
      <c r="C446" t="s">
        <v>34</v>
      </c>
      <c r="D446" t="str">
        <f t="shared" si="29"/>
        <v>PLAYERA_DAMA_DRY_FIT_NEGRO</v>
      </c>
      <c r="E446" t="s">
        <v>242</v>
      </c>
      <c r="F446" t="s">
        <v>347</v>
      </c>
      <c r="G446" t="str">
        <f t="shared" si="30"/>
        <v>0373NEG</v>
      </c>
      <c r="H446" t="s">
        <v>1717</v>
      </c>
    </row>
    <row r="447" spans="1:8">
      <c r="A447" s="132" t="s">
        <v>93</v>
      </c>
      <c r="B447" s="133" t="s">
        <v>57</v>
      </c>
      <c r="C447" t="s">
        <v>30</v>
      </c>
      <c r="D447" t="str">
        <f t="shared" si="29"/>
        <v>PLAYERA_DAMA_DRY_FIT_PREMIUM_BLANCO</v>
      </c>
      <c r="E447" t="s">
        <v>244</v>
      </c>
      <c r="F447" t="s">
        <v>351</v>
      </c>
      <c r="G447" t="str">
        <f t="shared" si="30"/>
        <v>0488BLA</v>
      </c>
      <c r="H447" t="s">
        <v>1793</v>
      </c>
    </row>
    <row r="448" spans="1:8">
      <c r="A448" s="132" t="s">
        <v>93</v>
      </c>
      <c r="B448" s="133" t="s">
        <v>57</v>
      </c>
      <c r="C448" t="s">
        <v>31</v>
      </c>
      <c r="D448" t="str">
        <f t="shared" si="29"/>
        <v>PLAYERA_DAMA_DRY_FIT_PREMIUM_MARINO</v>
      </c>
      <c r="E448" t="s">
        <v>245</v>
      </c>
      <c r="F448" t="s">
        <v>349</v>
      </c>
      <c r="G448" t="str">
        <f t="shared" si="30"/>
        <v>0488MAR</v>
      </c>
      <c r="H448" t="s">
        <v>1793</v>
      </c>
    </row>
    <row r="449" spans="1:8">
      <c r="A449" s="132" t="s">
        <v>93</v>
      </c>
      <c r="B449" s="133" t="s">
        <v>57</v>
      </c>
      <c r="C449" t="s">
        <v>52</v>
      </c>
      <c r="D449" t="str">
        <f t="shared" si="29"/>
        <v>PLAYERA_DAMA_DRY_FIT_PREMIUM_ROJO</v>
      </c>
      <c r="E449" t="s">
        <v>246</v>
      </c>
      <c r="F449" t="s">
        <v>350</v>
      </c>
      <c r="G449" t="str">
        <f t="shared" si="30"/>
        <v>0488ROJ</v>
      </c>
      <c r="H449" t="s">
        <v>1793</v>
      </c>
    </row>
    <row r="450" spans="1:8">
      <c r="A450" s="132" t="s">
        <v>93</v>
      </c>
      <c r="B450" s="133" t="s">
        <v>1012</v>
      </c>
      <c r="C450" t="s">
        <v>30</v>
      </c>
      <c r="D450" t="str">
        <f t="shared" si="29"/>
        <v>PLAYERA_DAMA_GOLF_DRY_FIT_BLANCO</v>
      </c>
      <c r="E450" t="s">
        <v>1027</v>
      </c>
      <c r="F450" t="s">
        <v>1030</v>
      </c>
      <c r="G450" t="str">
        <f t="shared" si="30"/>
        <v>1471BLA</v>
      </c>
      <c r="H450" t="s">
        <v>1717</v>
      </c>
    </row>
    <row r="451" spans="1:8">
      <c r="A451" s="132" t="s">
        <v>93</v>
      </c>
      <c r="B451" s="133" t="s">
        <v>1012</v>
      </c>
      <c r="C451" t="s">
        <v>1291</v>
      </c>
      <c r="D451" t="str">
        <f t="shared" si="29"/>
        <v>PLAYERA_DAMA_GOLF_DRY_FIT_BLANCO_AZULADO</v>
      </c>
      <c r="E451" t="s">
        <v>1292</v>
      </c>
      <c r="F451" t="s">
        <v>1293</v>
      </c>
      <c r="G451" t="str">
        <f t="shared" si="30"/>
        <v>1471B/A</v>
      </c>
      <c r="H451" t="s">
        <v>1793</v>
      </c>
    </row>
    <row r="452" spans="1:8">
      <c r="A452" s="132" t="s">
        <v>93</v>
      </c>
      <c r="B452" s="133" t="s">
        <v>1012</v>
      </c>
      <c r="C452" t="s">
        <v>31</v>
      </c>
      <c r="D452" t="str">
        <f t="shared" si="29"/>
        <v>PLAYERA_DAMA_GOLF_DRY_FIT_MARINO</v>
      </c>
      <c r="E452" t="s">
        <v>1028</v>
      </c>
      <c r="F452" t="s">
        <v>1031</v>
      </c>
      <c r="G452" t="str">
        <f t="shared" si="30"/>
        <v>1471MAR</v>
      </c>
      <c r="H452" t="s">
        <v>1717</v>
      </c>
    </row>
    <row r="453" spans="1:8">
      <c r="A453" s="132" t="s">
        <v>93</v>
      </c>
      <c r="B453" s="133" t="s">
        <v>1012</v>
      </c>
      <c r="C453" t="s">
        <v>34</v>
      </c>
      <c r="D453" t="str">
        <f t="shared" si="29"/>
        <v>PLAYERA_DAMA_GOLF_DRY_FIT_NEGRO</v>
      </c>
      <c r="E453" t="s">
        <v>1029</v>
      </c>
      <c r="F453" t="s">
        <v>1032</v>
      </c>
      <c r="G453" t="str">
        <f t="shared" si="30"/>
        <v>1471NEG</v>
      </c>
      <c r="H453" t="s">
        <v>1717</v>
      </c>
    </row>
    <row r="454" spans="1:8">
      <c r="A454" s="132" t="s">
        <v>93</v>
      </c>
      <c r="B454" s="133" t="s">
        <v>374</v>
      </c>
      <c r="C454" t="s">
        <v>31</v>
      </c>
      <c r="D454" t="str">
        <f t="shared" si="29"/>
        <v>PLAYERA_DAMA_MANGA_LARGA_MARINO</v>
      </c>
      <c r="E454" t="s">
        <v>1315</v>
      </c>
      <c r="F454" t="s">
        <v>1316</v>
      </c>
      <c r="G454" t="str">
        <f t="shared" si="30"/>
        <v>0382MAR</v>
      </c>
      <c r="H454" t="s">
        <v>1717</v>
      </c>
    </row>
    <row r="455" spans="1:8">
      <c r="A455" s="132" t="s">
        <v>93</v>
      </c>
      <c r="B455" s="133" t="s">
        <v>495</v>
      </c>
      <c r="C455" t="s">
        <v>85</v>
      </c>
      <c r="D455" t="str">
        <f t="shared" si="29"/>
        <v>PLAYERA_DAMA_PERFORMANCE_GRIS_JASPE</v>
      </c>
      <c r="E455" t="s">
        <v>502</v>
      </c>
      <c r="F455" t="s">
        <v>505</v>
      </c>
      <c r="G455" t="str">
        <f t="shared" si="30"/>
        <v>0826GRJ</v>
      </c>
      <c r="H455" t="s">
        <v>1793</v>
      </c>
    </row>
    <row r="456" spans="1:8">
      <c r="A456" s="132" t="s">
        <v>93</v>
      </c>
      <c r="B456" s="133" t="s">
        <v>495</v>
      </c>
      <c r="C456" t="s">
        <v>55</v>
      </c>
      <c r="D456" t="str">
        <f t="shared" si="29"/>
        <v>PLAYERA_DAMA_PERFORMANCE_REY</v>
      </c>
      <c r="E456" t="s">
        <v>503</v>
      </c>
      <c r="F456" t="s">
        <v>506</v>
      </c>
      <c r="G456" t="str">
        <f t="shared" si="30"/>
        <v>0826REY</v>
      </c>
      <c r="H456" t="s">
        <v>1793</v>
      </c>
    </row>
    <row r="457" spans="1:8">
      <c r="A457" s="132" t="s">
        <v>93</v>
      </c>
      <c r="B457" s="133" t="s">
        <v>495</v>
      </c>
      <c r="C457" t="s">
        <v>379</v>
      </c>
      <c r="D457" t="str">
        <f t="shared" si="29"/>
        <v>PLAYERA_DAMA_PERFORMANCE_VERDE</v>
      </c>
      <c r="E457" t="s">
        <v>504</v>
      </c>
      <c r="F457" t="s">
        <v>507</v>
      </c>
      <c r="G457" t="str">
        <f t="shared" si="30"/>
        <v>0826VER</v>
      </c>
      <c r="H457" t="s">
        <v>1793</v>
      </c>
    </row>
    <row r="458" spans="1:8">
      <c r="A458" s="132" t="s">
        <v>93</v>
      </c>
      <c r="B458" s="133" t="s">
        <v>116</v>
      </c>
      <c r="C458" t="s">
        <v>138</v>
      </c>
      <c r="D458" t="str">
        <f t="shared" si="29"/>
        <v>PLAYERA_DAMA_PLASCENCIA_MARINO/GRIS_OXFORD</v>
      </c>
      <c r="E458" t="s">
        <v>243</v>
      </c>
      <c r="F458" t="s">
        <v>348</v>
      </c>
      <c r="G458" t="str">
        <f t="shared" si="30"/>
        <v>0386MAR</v>
      </c>
      <c r="H458" t="s">
        <v>1717</v>
      </c>
    </row>
    <row r="459" spans="1:8">
      <c r="A459" s="132" t="s">
        <v>93</v>
      </c>
      <c r="B459" s="133" t="s">
        <v>1011</v>
      </c>
      <c r="C459" t="s">
        <v>31</v>
      </c>
      <c r="D459" t="str">
        <f t="shared" si="29"/>
        <v>PLAYERA_DAMA_USA_DRY_FIT_MARINO</v>
      </c>
      <c r="E459" t="s">
        <v>1023</v>
      </c>
      <c r="F459" t="s">
        <v>1025</v>
      </c>
      <c r="G459" t="str">
        <f t="shared" si="30"/>
        <v>1462MAR</v>
      </c>
      <c r="H459" t="s">
        <v>1717</v>
      </c>
    </row>
    <row r="460" spans="1:8">
      <c r="A460" s="132" t="s">
        <v>93</v>
      </c>
      <c r="B460" s="133" t="s">
        <v>1011</v>
      </c>
      <c r="C460" t="s">
        <v>34</v>
      </c>
      <c r="D460" t="str">
        <f t="shared" si="29"/>
        <v>PLAYERA_DAMA_USA_DRY_FIT_NEGRO</v>
      </c>
      <c r="E460" t="s">
        <v>1024</v>
      </c>
      <c r="F460" t="s">
        <v>1026</v>
      </c>
      <c r="G460" t="str">
        <f t="shared" si="30"/>
        <v>1462NEG</v>
      </c>
      <c r="H460" t="s">
        <v>1717</v>
      </c>
    </row>
    <row r="461" spans="1:8" ht="12" customHeight="1">
      <c r="A461" s="132" t="s">
        <v>93</v>
      </c>
      <c r="B461" s="133" t="s">
        <v>1011</v>
      </c>
      <c r="C461" t="s">
        <v>55</v>
      </c>
      <c r="D461" t="str">
        <f t="shared" si="29"/>
        <v>PLAYERA_DAMA_USA_DRY_FIT_REY</v>
      </c>
      <c r="E461" t="s">
        <v>1356</v>
      </c>
      <c r="F461" t="s">
        <v>1357</v>
      </c>
      <c r="G461" t="str">
        <f t="shared" si="30"/>
        <v>1462REY</v>
      </c>
      <c r="H461" t="s">
        <v>1717</v>
      </c>
    </row>
    <row r="462" spans="1:8">
      <c r="A462" s="132" t="s">
        <v>93</v>
      </c>
      <c r="B462" s="133" t="s">
        <v>1011</v>
      </c>
      <c r="C462" t="s">
        <v>52</v>
      </c>
      <c r="D462" t="str">
        <f t="shared" si="29"/>
        <v>PLAYERA_DAMA_USA_DRY_FIT_ROJO</v>
      </c>
      <c r="E462" t="s">
        <v>1126</v>
      </c>
      <c r="F462" t="s">
        <v>1127</v>
      </c>
      <c r="G462" t="str">
        <f t="shared" si="30"/>
        <v>1462ROJ</v>
      </c>
      <c r="H462" t="s">
        <v>1717</v>
      </c>
    </row>
    <row r="463" spans="1:8">
      <c r="A463" s="132" t="s">
        <v>93</v>
      </c>
      <c r="B463" s="134" t="s">
        <v>1581</v>
      </c>
      <c r="C463" t="s">
        <v>79</v>
      </c>
      <c r="D463" t="str">
        <f t="shared" si="29"/>
        <v>PLAYERA_DAMA_SLIM_FIT_VISCOSA_GRIS_OXFORD</v>
      </c>
      <c r="E463" t="s">
        <v>1588</v>
      </c>
      <c r="F463" t="s">
        <v>1593</v>
      </c>
      <c r="G463" t="str">
        <f t="shared" ref="G463:G482" si="31">MID(E463,3,7)</f>
        <v>2278GRO</v>
      </c>
      <c r="H463" t="s">
        <v>1717</v>
      </c>
    </row>
    <row r="464" spans="1:8">
      <c r="A464" s="132" t="s">
        <v>93</v>
      </c>
      <c r="B464" s="134" t="s">
        <v>1581</v>
      </c>
      <c r="C464" t="s">
        <v>31</v>
      </c>
      <c r="D464" t="str">
        <f t="shared" si="29"/>
        <v>PLAYERA_DAMA_SLIM_FIT_VISCOSA_MARINO</v>
      </c>
      <c r="E464" t="s">
        <v>1589</v>
      </c>
      <c r="F464" t="s">
        <v>1591</v>
      </c>
      <c r="G464" t="str">
        <f t="shared" si="31"/>
        <v>2278MAR</v>
      </c>
      <c r="H464" t="s">
        <v>1717</v>
      </c>
    </row>
    <row r="465" spans="1:8">
      <c r="A465" s="132" t="s">
        <v>93</v>
      </c>
      <c r="B465" s="134" t="s">
        <v>1581</v>
      </c>
      <c r="C465" t="s">
        <v>34</v>
      </c>
      <c r="D465" t="str">
        <f t="shared" si="29"/>
        <v>PLAYERA_DAMA_SLIM_FIT_VISCOSA_NEGRO</v>
      </c>
      <c r="E465" t="s">
        <v>1590</v>
      </c>
      <c r="F465" t="s">
        <v>1592</v>
      </c>
      <c r="G465" t="str">
        <f t="shared" si="31"/>
        <v>2278NEG</v>
      </c>
      <c r="H465" t="s">
        <v>1717</v>
      </c>
    </row>
    <row r="466" spans="1:8">
      <c r="A466" s="132" t="s">
        <v>93</v>
      </c>
      <c r="B466" s="133" t="s">
        <v>114</v>
      </c>
      <c r="C466" t="s">
        <v>30</v>
      </c>
      <c r="D466" t="str">
        <f t="shared" si="29"/>
        <v>PLAYERA_DAMA_W500_BLANCO</v>
      </c>
      <c r="E466" t="s">
        <v>233</v>
      </c>
      <c r="F466" t="s">
        <v>338</v>
      </c>
      <c r="G466" t="str">
        <f t="shared" si="31"/>
        <v>0378BLA</v>
      </c>
      <c r="H466" t="s">
        <v>1717</v>
      </c>
    </row>
    <row r="467" spans="1:8">
      <c r="A467" s="132" t="s">
        <v>93</v>
      </c>
      <c r="B467" s="133" t="s">
        <v>114</v>
      </c>
      <c r="C467" t="s">
        <v>39</v>
      </c>
      <c r="D467" t="str">
        <f t="shared" si="29"/>
        <v>PLAYERA_DAMA_W500_GRIS</v>
      </c>
      <c r="E467" t="s">
        <v>1699</v>
      </c>
      <c r="F467" t="s">
        <v>1700</v>
      </c>
      <c r="G467" t="str">
        <f t="shared" si="31"/>
        <v>0378GRI</v>
      </c>
      <c r="H467" t="s">
        <v>1717</v>
      </c>
    </row>
    <row r="468" spans="1:8">
      <c r="A468" s="132" t="s">
        <v>93</v>
      </c>
      <c r="B468" s="133" t="s">
        <v>114</v>
      </c>
      <c r="C468" t="s">
        <v>88</v>
      </c>
      <c r="D468" t="str">
        <f t="shared" ref="D468" si="32">CONCATENATE(A468,"_",B468,"_",C468)</f>
        <v>PLAYERA_DAMA_W500_GRIS_CARBON</v>
      </c>
      <c r="E468" t="s">
        <v>236</v>
      </c>
      <c r="F468" t="s">
        <v>339</v>
      </c>
      <c r="G468" t="str">
        <f t="shared" si="31"/>
        <v>0378GCA</v>
      </c>
      <c r="H468" t="s">
        <v>1717</v>
      </c>
    </row>
    <row r="469" spans="1:8">
      <c r="A469" s="132" t="s">
        <v>93</v>
      </c>
      <c r="B469" s="133" t="s">
        <v>114</v>
      </c>
      <c r="C469" t="s">
        <v>31</v>
      </c>
      <c r="D469" t="str">
        <f t="shared" ref="D469:D475" si="33">CONCATENATE(A469,"_",B469,"_",C469)</f>
        <v>PLAYERA_DAMA_W500_MARINO</v>
      </c>
      <c r="E469" t="s">
        <v>232</v>
      </c>
      <c r="F469" t="s">
        <v>337</v>
      </c>
      <c r="G469" t="str">
        <f t="shared" si="31"/>
        <v>0378MAR</v>
      </c>
      <c r="H469" t="s">
        <v>1717</v>
      </c>
    </row>
    <row r="470" spans="1:8">
      <c r="A470" s="132" t="s">
        <v>93</v>
      </c>
      <c r="B470" s="133" t="s">
        <v>114</v>
      </c>
      <c r="C470" t="s">
        <v>34</v>
      </c>
      <c r="D470" t="str">
        <f t="shared" si="33"/>
        <v>PLAYERA_DAMA_W500_NEGRO</v>
      </c>
      <c r="E470" t="s">
        <v>235</v>
      </c>
      <c r="F470" t="s">
        <v>341</v>
      </c>
      <c r="G470" t="str">
        <f t="shared" si="31"/>
        <v>0378NEG</v>
      </c>
      <c r="H470" t="s">
        <v>1717</v>
      </c>
    </row>
    <row r="471" spans="1:8">
      <c r="A471" s="132" t="s">
        <v>93</v>
      </c>
      <c r="B471" s="133" t="s">
        <v>114</v>
      </c>
      <c r="C471" t="s">
        <v>52</v>
      </c>
      <c r="D471" t="str">
        <f t="shared" si="33"/>
        <v>PLAYERA_DAMA_W500_ROJO</v>
      </c>
      <c r="E471" t="s">
        <v>234</v>
      </c>
      <c r="F471" t="s">
        <v>340</v>
      </c>
      <c r="G471" t="str">
        <f t="shared" si="31"/>
        <v>0378ROJ</v>
      </c>
      <c r="H471" t="s">
        <v>1717</v>
      </c>
    </row>
    <row r="472" spans="1:8">
      <c r="A472" s="132" t="s">
        <v>93</v>
      </c>
      <c r="B472" s="133" t="s">
        <v>115</v>
      </c>
      <c r="C472" t="s">
        <v>31</v>
      </c>
      <c r="D472" t="str">
        <f t="shared" si="33"/>
        <v>PLAYERA_DAMA_W506_MARINO</v>
      </c>
      <c r="E472" t="s">
        <v>237</v>
      </c>
      <c r="F472" t="s">
        <v>342</v>
      </c>
      <c r="G472" t="str">
        <f t="shared" si="31"/>
        <v>0379MAR</v>
      </c>
      <c r="H472" t="s">
        <v>1793</v>
      </c>
    </row>
    <row r="473" spans="1:8">
      <c r="A473" s="132" t="s">
        <v>93</v>
      </c>
      <c r="B473" s="133" t="s">
        <v>115</v>
      </c>
      <c r="C473" t="s">
        <v>53</v>
      </c>
      <c r="D473" t="str">
        <f t="shared" si="33"/>
        <v>PLAYERA_DAMA_W506_VINO</v>
      </c>
      <c r="E473" t="s">
        <v>238</v>
      </c>
      <c r="F473" t="s">
        <v>343</v>
      </c>
      <c r="G473" t="str">
        <f t="shared" si="31"/>
        <v>0379VIN</v>
      </c>
      <c r="H473" t="s">
        <v>1793</v>
      </c>
    </row>
    <row r="474" spans="1:8">
      <c r="A474" s="132" t="s">
        <v>94</v>
      </c>
      <c r="B474" s="133" t="s">
        <v>1003</v>
      </c>
      <c r="C474" t="s">
        <v>31</v>
      </c>
      <c r="D474" t="str">
        <f t="shared" si="33"/>
        <v>ROMPEVIENTOS_DAMA_HALIFAX_MARINO</v>
      </c>
      <c r="E474" t="s">
        <v>1006</v>
      </c>
      <c r="F474" t="s">
        <v>1007</v>
      </c>
      <c r="G474" t="str">
        <f t="shared" si="31"/>
        <v>1198MAR</v>
      </c>
      <c r="H474" t="s">
        <v>1717</v>
      </c>
    </row>
    <row r="475" spans="1:8">
      <c r="A475" s="132" t="s">
        <v>94</v>
      </c>
      <c r="B475" s="133" t="s">
        <v>1393</v>
      </c>
      <c r="C475" t="s">
        <v>34</v>
      </c>
      <c r="D475" t="str">
        <f t="shared" si="33"/>
        <v>ROMPEVIENTOS_DAMA_MODELO_TOLEDO_NEGRO</v>
      </c>
      <c r="E475" t="s">
        <v>1396</v>
      </c>
      <c r="F475" t="s">
        <v>1397</v>
      </c>
      <c r="G475" t="str">
        <f t="shared" si="31"/>
        <v>2013NEG</v>
      </c>
      <c r="H475" t="s">
        <v>1717</v>
      </c>
    </row>
    <row r="476" spans="1:8">
      <c r="A476" s="132" t="s">
        <v>94</v>
      </c>
      <c r="B476" s="133" t="s">
        <v>1644</v>
      </c>
      <c r="C476" t="s">
        <v>31</v>
      </c>
      <c r="D476" t="str">
        <f t="shared" ref="D476" si="34">CONCATENATE(A476,"_",B476,"_",C476)</f>
        <v>ROMPEVIENTOS_DAMA_MODELO_TOLEDO_CON_GORRO_MARINO</v>
      </c>
      <c r="E476" t="s">
        <v>1647</v>
      </c>
      <c r="F476" t="s">
        <v>1648</v>
      </c>
      <c r="G476" t="str">
        <f t="shared" si="31"/>
        <v>2260MAR</v>
      </c>
      <c r="H476" t="s">
        <v>1717</v>
      </c>
    </row>
    <row r="477" spans="1:8">
      <c r="A477" s="132" t="s">
        <v>94</v>
      </c>
      <c r="B477" s="133" t="s">
        <v>1208</v>
      </c>
      <c r="C477" t="s">
        <v>31</v>
      </c>
      <c r="D477" t="str">
        <f>CONCATENATE(A477,"_",B477,"_",C477)</f>
        <v>ROMPEVIENTOS_DAMA_ORION_MARINO</v>
      </c>
      <c r="E477" t="s">
        <v>247</v>
      </c>
      <c r="F477" t="s">
        <v>352</v>
      </c>
      <c r="G477" t="str">
        <f t="shared" si="31"/>
        <v>0392MAR</v>
      </c>
      <c r="H477" t="s">
        <v>1717</v>
      </c>
    </row>
    <row r="478" spans="1:8">
      <c r="A478" s="132" t="s">
        <v>94</v>
      </c>
      <c r="B478" s="133" t="s">
        <v>1208</v>
      </c>
      <c r="C478" t="s">
        <v>34</v>
      </c>
      <c r="D478" t="str">
        <f>CONCATENATE(A478,"_",B478,"_",C478)</f>
        <v>ROMPEVIENTOS_DAMA_ORION_NEGRO</v>
      </c>
      <c r="E478" t="s">
        <v>949</v>
      </c>
      <c r="F478" t="s">
        <v>950</v>
      </c>
      <c r="G478" t="str">
        <f t="shared" si="31"/>
        <v>0392NEG</v>
      </c>
      <c r="H478" t="s">
        <v>1717</v>
      </c>
    </row>
    <row r="479" spans="1:8">
      <c r="A479" s="132" t="s">
        <v>1156</v>
      </c>
      <c r="B479" s="133" t="s">
        <v>1197</v>
      </c>
      <c r="C479" t="s">
        <v>28</v>
      </c>
      <c r="D479" t="str">
        <f>CONCATENATE(A479,"_",B479,"_",C479)</f>
        <v>VESTIDO_MANGA_CORTA_MEZCLILLA_4_OZ_AZUL</v>
      </c>
      <c r="E479" t="s">
        <v>1198</v>
      </c>
      <c r="F479" t="s">
        <v>1199</v>
      </c>
      <c r="G479" t="str">
        <f t="shared" si="31"/>
        <v>1716AZU</v>
      </c>
      <c r="H479" t="s">
        <v>1793</v>
      </c>
    </row>
    <row r="480" spans="1:8">
      <c r="A480" s="132" t="s">
        <v>1156</v>
      </c>
      <c r="B480" s="133" t="s">
        <v>1157</v>
      </c>
      <c r="C480" t="s">
        <v>48</v>
      </c>
      <c r="D480" t="str">
        <f>CONCATENATE(A480,"_",B480,"_",C480)</f>
        <v>VESTIDO_MANGA_CORTA_THAI_RAYAS_CIELO</v>
      </c>
      <c r="E480" t="s">
        <v>1158</v>
      </c>
      <c r="F480" t="s">
        <v>1160</v>
      </c>
      <c r="G480" t="str">
        <f t="shared" si="31"/>
        <v>1571CIE</v>
      </c>
      <c r="H480" t="s">
        <v>1793</v>
      </c>
    </row>
    <row r="481" spans="1:8">
      <c r="A481" s="132" t="s">
        <v>1156</v>
      </c>
      <c r="B481" s="133" t="s">
        <v>1157</v>
      </c>
      <c r="C481" t="s">
        <v>53</v>
      </c>
      <c r="D481" t="str">
        <f>CONCATENATE(A481,"_",B481,"_",C481)</f>
        <v>VESTIDO_MANGA_CORTA_THAI_RAYAS_VINO</v>
      </c>
      <c r="E481" t="s">
        <v>1159</v>
      </c>
      <c r="F481" t="s">
        <v>1161</v>
      </c>
      <c r="G481" t="str">
        <f t="shared" si="31"/>
        <v>1571VIN</v>
      </c>
      <c r="H481" t="s">
        <v>1793</v>
      </c>
    </row>
    <row r="482" spans="1:8">
      <c r="G482" t="str">
        <f t="shared" si="31"/>
        <v/>
      </c>
      <c r="H482" t="s">
        <v>1793</v>
      </c>
    </row>
    <row r="483" spans="1:8">
      <c r="A483" s="522" t="s">
        <v>1478</v>
      </c>
      <c r="B483" s="522"/>
      <c r="C483" s="522"/>
      <c r="D483" s="522"/>
      <c r="E483" s="522"/>
      <c r="F483" s="522"/>
      <c r="G483" t="str">
        <f t="shared" ref="G483:G536" si="35">MID(E483,3,7)</f>
        <v/>
      </c>
      <c r="H483" t="s">
        <v>1793</v>
      </c>
    </row>
    <row r="484" spans="1:8" ht="13.9" customHeight="1">
      <c r="A484" s="131" t="s">
        <v>1402</v>
      </c>
      <c r="B484" s="131" t="s">
        <v>1424</v>
      </c>
      <c r="C484" s="131" t="s">
        <v>1405</v>
      </c>
      <c r="D484" s="131" t="s">
        <v>1404</v>
      </c>
      <c r="E484" s="131" t="s">
        <v>959</v>
      </c>
      <c r="F484" s="131" t="s">
        <v>23</v>
      </c>
      <c r="G484" t="str">
        <f t="shared" si="35"/>
        <v>DIGO</v>
      </c>
      <c r="H484" t="s">
        <v>1793</v>
      </c>
    </row>
    <row r="485" spans="1:8">
      <c r="A485" s="132" t="s">
        <v>65</v>
      </c>
      <c r="B485" s="135" t="s">
        <v>1201</v>
      </c>
      <c r="C485" t="s">
        <v>31</v>
      </c>
      <c r="D485" t="str">
        <f t="shared" ref="D485:D518" si="36">CONCATENATE(A485,"_",B485,"_",C485)</f>
        <v>PANTALON_DAMA_CARGO_MARINO</v>
      </c>
      <c r="E485" t="s">
        <v>149</v>
      </c>
      <c r="F485" t="s">
        <v>361</v>
      </c>
      <c r="G485" t="str">
        <f t="shared" si="35"/>
        <v>0329MAR</v>
      </c>
      <c r="H485" t="s">
        <v>1717</v>
      </c>
    </row>
    <row r="486" spans="1:8">
      <c r="A486" s="132" t="s">
        <v>65</v>
      </c>
      <c r="B486" s="135" t="s">
        <v>1202</v>
      </c>
      <c r="C486" t="s">
        <v>40</v>
      </c>
      <c r="D486" t="str">
        <f t="shared" si="36"/>
        <v>PANTALON_DAMA_EMPRESARIAL_CAQUI</v>
      </c>
      <c r="E486" t="s">
        <v>987</v>
      </c>
      <c r="F486" t="s">
        <v>988</v>
      </c>
      <c r="G486" t="str">
        <f t="shared" si="35"/>
        <v>1154CAQ</v>
      </c>
      <c r="H486" t="s">
        <v>1793</v>
      </c>
    </row>
    <row r="487" spans="1:8">
      <c r="A487" s="132" t="s">
        <v>65</v>
      </c>
      <c r="B487" s="135" t="s">
        <v>1202</v>
      </c>
      <c r="C487" t="s">
        <v>79</v>
      </c>
      <c r="D487" t="str">
        <f t="shared" si="36"/>
        <v>PANTALON_DAMA_EMPRESARIAL_GRIS_OXFORD</v>
      </c>
      <c r="E487" t="s">
        <v>989</v>
      </c>
      <c r="F487" t="s">
        <v>990</v>
      </c>
      <c r="G487" t="str">
        <f t="shared" si="35"/>
        <v>1154GRO</v>
      </c>
      <c r="H487" t="s">
        <v>1793</v>
      </c>
    </row>
    <row r="488" spans="1:8">
      <c r="A488" s="132" t="s">
        <v>65</v>
      </c>
      <c r="B488" s="135" t="s">
        <v>1202</v>
      </c>
      <c r="C488" t="s">
        <v>31</v>
      </c>
      <c r="D488" t="str">
        <f t="shared" si="36"/>
        <v>PANTALON_DAMA_EMPRESARIAL_MARINO</v>
      </c>
      <c r="E488" t="s">
        <v>983</v>
      </c>
      <c r="F488" t="s">
        <v>984</v>
      </c>
      <c r="G488" t="str">
        <f t="shared" si="35"/>
        <v>1154MAR</v>
      </c>
      <c r="H488" t="s">
        <v>1793</v>
      </c>
    </row>
    <row r="489" spans="1:8">
      <c r="A489" s="132" t="s">
        <v>65</v>
      </c>
      <c r="B489" s="135" t="s">
        <v>1202</v>
      </c>
      <c r="C489" t="s">
        <v>34</v>
      </c>
      <c r="D489" t="str">
        <f t="shared" si="36"/>
        <v>PANTALON_DAMA_EMPRESARIAL_NEGRO</v>
      </c>
      <c r="E489" t="s">
        <v>985</v>
      </c>
      <c r="F489" t="s">
        <v>986</v>
      </c>
      <c r="G489" t="str">
        <f t="shared" si="35"/>
        <v>1154NEG</v>
      </c>
      <c r="H489" t="s">
        <v>1793</v>
      </c>
    </row>
    <row r="490" spans="1:8">
      <c r="A490" s="132" t="s">
        <v>65</v>
      </c>
      <c r="B490" s="135" t="s">
        <v>81</v>
      </c>
      <c r="C490" t="s">
        <v>28</v>
      </c>
      <c r="D490" t="str">
        <f t="shared" si="36"/>
        <v>PANTALON_DAMA_INDUSTRIAL_MEZCLILLA_AZUL</v>
      </c>
      <c r="E490" t="s">
        <v>150</v>
      </c>
      <c r="F490" t="s">
        <v>360</v>
      </c>
      <c r="G490" t="str">
        <f t="shared" si="35"/>
        <v>0330AZU</v>
      </c>
      <c r="H490" t="s">
        <v>1793</v>
      </c>
    </row>
    <row r="491" spans="1:8">
      <c r="A491" s="132" t="s">
        <v>65</v>
      </c>
      <c r="B491" s="135" t="s">
        <v>1043</v>
      </c>
      <c r="C491" t="s">
        <v>28</v>
      </c>
      <c r="D491" t="str">
        <f t="shared" si="36"/>
        <v>PANTALON_DAMA_INDUSTRIAL_MEZCLILLA_NUEVO_MODELO_AZUL</v>
      </c>
      <c r="E491" t="s">
        <v>1044</v>
      </c>
      <c r="F491" t="s">
        <v>1046</v>
      </c>
      <c r="G491" t="str">
        <f t="shared" si="35"/>
        <v>1495AZU</v>
      </c>
      <c r="H491" t="s">
        <v>1717</v>
      </c>
    </row>
    <row r="492" spans="1:8">
      <c r="A492" s="132" t="s">
        <v>65</v>
      </c>
      <c r="B492" s="135" t="s">
        <v>47</v>
      </c>
      <c r="C492" t="s">
        <v>30</v>
      </c>
      <c r="D492" t="str">
        <f t="shared" si="36"/>
        <v>PANTALON_DAMA_MEDICO_BLANCO</v>
      </c>
      <c r="E492" t="s">
        <v>162</v>
      </c>
      <c r="F492" t="s">
        <v>366</v>
      </c>
      <c r="G492" t="str">
        <f t="shared" si="35"/>
        <v>0335BLA</v>
      </c>
      <c r="H492" t="s">
        <v>1793</v>
      </c>
    </row>
    <row r="493" spans="1:8">
      <c r="A493" s="132" t="s">
        <v>65</v>
      </c>
      <c r="B493" s="135" t="s">
        <v>47</v>
      </c>
      <c r="C493" t="s">
        <v>31</v>
      </c>
      <c r="D493" t="str">
        <f t="shared" si="36"/>
        <v>PANTALON_DAMA_MEDICO_MARINO</v>
      </c>
      <c r="E493" t="s">
        <v>163</v>
      </c>
      <c r="F493" t="s">
        <v>367</v>
      </c>
      <c r="G493" t="str">
        <f t="shared" si="35"/>
        <v>0335MAR</v>
      </c>
      <c r="H493" t="s">
        <v>1793</v>
      </c>
    </row>
    <row r="494" spans="1:8">
      <c r="A494" s="132" t="s">
        <v>65</v>
      </c>
      <c r="B494" s="135" t="s">
        <v>47</v>
      </c>
      <c r="C494" t="s">
        <v>34</v>
      </c>
      <c r="D494" t="str">
        <f t="shared" si="36"/>
        <v>PANTALON_DAMA_MEDICO_NEGRO</v>
      </c>
      <c r="E494" t="s">
        <v>969</v>
      </c>
      <c r="F494" t="s">
        <v>970</v>
      </c>
      <c r="G494" t="str">
        <f t="shared" si="35"/>
        <v>0335NEG</v>
      </c>
      <c r="H494" t="s">
        <v>1793</v>
      </c>
    </row>
    <row r="495" spans="1:8">
      <c r="A495" s="132" t="s">
        <v>65</v>
      </c>
      <c r="B495" s="135" t="s">
        <v>47</v>
      </c>
      <c r="C495" t="s">
        <v>512</v>
      </c>
      <c r="D495" t="str">
        <f t="shared" si="36"/>
        <v>PANTALON_DAMA_MEDICO_VERDE_JADE</v>
      </c>
      <c r="E495" t="s">
        <v>513</v>
      </c>
      <c r="F495" t="s">
        <v>514</v>
      </c>
      <c r="G495" t="str">
        <f t="shared" si="35"/>
        <v>0864VEJ</v>
      </c>
      <c r="H495" t="s">
        <v>1793</v>
      </c>
    </row>
    <row r="496" spans="1:8">
      <c r="A496" s="132" t="s">
        <v>65</v>
      </c>
      <c r="B496" s="135" t="s">
        <v>1740</v>
      </c>
      <c r="C496" t="s">
        <v>31</v>
      </c>
      <c r="D496" t="str">
        <f t="shared" si="36"/>
        <v>PANTALON_DAMA_MEDICO_NUEVO_MODELO_MARINO</v>
      </c>
      <c r="E496" t="s">
        <v>1741</v>
      </c>
      <c r="F496" t="s">
        <v>1742</v>
      </c>
      <c r="G496" t="str">
        <f t="shared" si="35"/>
        <v>2520MAR</v>
      </c>
      <c r="H496" t="s">
        <v>1717</v>
      </c>
    </row>
    <row r="497" spans="1:8">
      <c r="A497" s="132" t="s">
        <v>65</v>
      </c>
      <c r="B497" s="135" t="s">
        <v>1447</v>
      </c>
      <c r="C497" t="s">
        <v>106</v>
      </c>
      <c r="D497" t="str">
        <f t="shared" si="36"/>
        <v>PANTALON_DAMA_MEDICO_LICRA_GRIS_PERLA</v>
      </c>
      <c r="E497" t="s">
        <v>1483</v>
      </c>
      <c r="F497" t="s">
        <v>1486</v>
      </c>
      <c r="G497" t="str">
        <f t="shared" si="35"/>
        <v>2132GRP</v>
      </c>
      <c r="H497" t="s">
        <v>1717</v>
      </c>
    </row>
    <row r="498" spans="1:8">
      <c r="A498" s="132" t="s">
        <v>65</v>
      </c>
      <c r="B498" s="135" t="s">
        <v>1447</v>
      </c>
      <c r="C498" t="s">
        <v>31</v>
      </c>
      <c r="D498" t="str">
        <f t="shared" ref="D498" si="37">CONCATENATE(A498,"_",B498,"_",C498)</f>
        <v>PANTALON_DAMA_MEDICO_LICRA_MARINO</v>
      </c>
      <c r="E498" t="s">
        <v>1550</v>
      </c>
      <c r="F498" t="s">
        <v>1551</v>
      </c>
      <c r="G498" t="str">
        <f t="shared" si="35"/>
        <v>2132MAR</v>
      </c>
      <c r="H498" t="s">
        <v>1717</v>
      </c>
    </row>
    <row r="499" spans="1:8">
      <c r="A499" s="132" t="s">
        <v>65</v>
      </c>
      <c r="B499" s="135" t="s">
        <v>1447</v>
      </c>
      <c r="C499" t="s">
        <v>55</v>
      </c>
      <c r="D499" t="str">
        <f t="shared" si="36"/>
        <v>PANTALON_DAMA_MEDICO_LICRA_REY</v>
      </c>
      <c r="E499" t="s">
        <v>1484</v>
      </c>
      <c r="F499" t="s">
        <v>1487</v>
      </c>
      <c r="G499" t="str">
        <f t="shared" si="35"/>
        <v>2132REY</v>
      </c>
      <c r="H499" t="s">
        <v>1717</v>
      </c>
    </row>
    <row r="500" spans="1:8">
      <c r="A500" s="132" t="s">
        <v>65</v>
      </c>
      <c r="B500" s="135" t="s">
        <v>1447</v>
      </c>
      <c r="C500" t="s">
        <v>53</v>
      </c>
      <c r="D500" t="str">
        <f t="shared" si="36"/>
        <v>PANTALON_DAMA_MEDICO_LICRA_VINO</v>
      </c>
      <c r="E500" t="s">
        <v>1485</v>
      </c>
      <c r="F500" t="s">
        <v>1488</v>
      </c>
      <c r="G500" t="str">
        <f t="shared" si="35"/>
        <v>2132VIN</v>
      </c>
      <c r="H500" t="s">
        <v>1717</v>
      </c>
    </row>
    <row r="501" spans="1:8">
      <c r="A501" s="132" t="s">
        <v>65</v>
      </c>
      <c r="B501" s="135" t="s">
        <v>1294</v>
      </c>
      <c r="C501" t="s">
        <v>28</v>
      </c>
      <c r="D501" t="str">
        <f t="shared" si="36"/>
        <v>PANTALON_DAMA_MEZCLILLA_STRETCH_HILO_DORADO_AZUL</v>
      </c>
      <c r="E501" t="s">
        <v>1297</v>
      </c>
      <c r="F501" t="s">
        <v>1298</v>
      </c>
      <c r="G501" t="str">
        <f t="shared" si="35"/>
        <v>1965AZU</v>
      </c>
      <c r="H501" t="s">
        <v>1717</v>
      </c>
    </row>
    <row r="502" spans="1:8">
      <c r="A502" s="132" t="s">
        <v>65</v>
      </c>
      <c r="B502" s="135" t="s">
        <v>1042</v>
      </c>
      <c r="C502" t="s">
        <v>28</v>
      </c>
      <c r="D502" t="str">
        <f t="shared" si="36"/>
        <v>PANTALON_DAMA_MEZCLILLA_STRETCH_NUEVO_MODELO_AZUL</v>
      </c>
      <c r="E502" t="s">
        <v>1045</v>
      </c>
      <c r="F502" t="s">
        <v>1047</v>
      </c>
      <c r="G502" t="str">
        <f t="shared" si="35"/>
        <v>1496AZU</v>
      </c>
      <c r="H502" t="s">
        <v>1793</v>
      </c>
    </row>
    <row r="503" spans="1:8">
      <c r="A503" s="132" t="s">
        <v>65</v>
      </c>
      <c r="B503" s="135" t="s">
        <v>1042</v>
      </c>
      <c r="C503" t="s">
        <v>34</v>
      </c>
      <c r="D503" t="str">
        <f t="shared" si="36"/>
        <v>PANTALON_DAMA_MEZCLILLA_STRETCH_NUEVO_MODELO_NEGRO</v>
      </c>
      <c r="E503" t="s">
        <v>1481</v>
      </c>
      <c r="F503" t="s">
        <v>1482</v>
      </c>
      <c r="G503" t="str">
        <f t="shared" si="35"/>
        <v>1496NEG</v>
      </c>
      <c r="H503" t="s">
        <v>1793</v>
      </c>
    </row>
    <row r="504" spans="1:8">
      <c r="A504" s="132" t="s">
        <v>65</v>
      </c>
      <c r="B504" s="135" t="s">
        <v>1336</v>
      </c>
      <c r="C504" t="s">
        <v>40</v>
      </c>
      <c r="D504" t="str">
        <f t="shared" si="36"/>
        <v>PANTALON_DAMA_MODELO_MIKO_CAQUI</v>
      </c>
      <c r="E504" t="s">
        <v>1479</v>
      </c>
      <c r="F504" t="s">
        <v>1480</v>
      </c>
      <c r="G504" t="str">
        <f t="shared" si="35"/>
        <v>1962CAQ</v>
      </c>
      <c r="H504" t="s">
        <v>1717</v>
      </c>
    </row>
    <row r="505" spans="1:8">
      <c r="A505" s="132" t="s">
        <v>65</v>
      </c>
      <c r="B505" s="135" t="s">
        <v>1336</v>
      </c>
      <c r="C505" t="s">
        <v>79</v>
      </c>
      <c r="D505" t="str">
        <f t="shared" si="36"/>
        <v>PANTALON_DAMA_MODELO_MIKO_GRIS_OXFORD</v>
      </c>
      <c r="E505" t="s">
        <v>1352</v>
      </c>
      <c r="F505" t="s">
        <v>1353</v>
      </c>
      <c r="G505" t="str">
        <f t="shared" si="35"/>
        <v>1962GRO</v>
      </c>
      <c r="H505" t="s">
        <v>1717</v>
      </c>
    </row>
    <row r="506" spans="1:8">
      <c r="A506" s="132" t="s">
        <v>65</v>
      </c>
      <c r="B506" s="135" t="s">
        <v>1336</v>
      </c>
      <c r="C506" t="s">
        <v>31</v>
      </c>
      <c r="D506" t="str">
        <f t="shared" si="36"/>
        <v>PANTALON_DAMA_MODELO_MIKO_MARINO</v>
      </c>
      <c r="E506" t="s">
        <v>1348</v>
      </c>
      <c r="F506" t="s">
        <v>1349</v>
      </c>
      <c r="G506" t="str">
        <f t="shared" si="35"/>
        <v>1962MAR</v>
      </c>
      <c r="H506" t="s">
        <v>1717</v>
      </c>
    </row>
    <row r="507" spans="1:8">
      <c r="A507" s="132" t="s">
        <v>65</v>
      </c>
      <c r="B507" s="135" t="s">
        <v>1336</v>
      </c>
      <c r="C507" t="s">
        <v>34</v>
      </c>
      <c r="D507" t="str">
        <f t="shared" si="36"/>
        <v>PANTALON_DAMA_MODELO_MIKO_NEGRO</v>
      </c>
      <c r="E507" t="s">
        <v>1350</v>
      </c>
      <c r="F507" t="s">
        <v>1351</v>
      </c>
      <c r="G507" t="str">
        <f t="shared" si="35"/>
        <v>1962NEG</v>
      </c>
      <c r="H507" t="s">
        <v>1717</v>
      </c>
    </row>
    <row r="508" spans="1:8" s="139" customFormat="1">
      <c r="A508" s="140" t="s">
        <v>65</v>
      </c>
      <c r="B508" s="141" t="s">
        <v>1722</v>
      </c>
      <c r="C508" s="139" t="s">
        <v>40</v>
      </c>
      <c r="D508" s="139" t="str">
        <f t="shared" si="36"/>
        <v>PANTALON_DAMA_MODELO_MIKO_CON_CIERRE_CAQUI</v>
      </c>
      <c r="E508" s="139" t="s">
        <v>1723</v>
      </c>
      <c r="F508" s="139" t="s">
        <v>1727</v>
      </c>
      <c r="G508" t="str">
        <f t="shared" si="35"/>
        <v>2591CAQ</v>
      </c>
      <c r="H508" t="s">
        <v>1717</v>
      </c>
    </row>
    <row r="509" spans="1:8" s="139" customFormat="1">
      <c r="A509" s="140" t="s">
        <v>65</v>
      </c>
      <c r="B509" s="141" t="s">
        <v>1722</v>
      </c>
      <c r="C509" s="139" t="s">
        <v>79</v>
      </c>
      <c r="D509" s="139" t="str">
        <f t="shared" si="36"/>
        <v>PANTALON_DAMA_MODELO_MIKO_CON_CIERRE_GRIS_OXFORD</v>
      </c>
      <c r="E509" s="139" t="s">
        <v>1724</v>
      </c>
      <c r="F509" s="139" t="s">
        <v>1728</v>
      </c>
      <c r="G509" t="str">
        <f t="shared" si="35"/>
        <v>2591GRO</v>
      </c>
      <c r="H509" t="s">
        <v>1717</v>
      </c>
    </row>
    <row r="510" spans="1:8" s="139" customFormat="1">
      <c r="A510" s="140" t="s">
        <v>65</v>
      </c>
      <c r="B510" s="141" t="s">
        <v>1722</v>
      </c>
      <c r="C510" s="139" t="s">
        <v>31</v>
      </c>
      <c r="D510" s="139" t="str">
        <f t="shared" si="36"/>
        <v>PANTALON_DAMA_MODELO_MIKO_CON_CIERRE_MARINO</v>
      </c>
      <c r="E510" s="139" t="s">
        <v>1725</v>
      </c>
      <c r="F510" s="139" t="s">
        <v>1729</v>
      </c>
      <c r="G510" t="str">
        <f t="shared" si="35"/>
        <v>2591MAR</v>
      </c>
      <c r="H510" t="s">
        <v>1717</v>
      </c>
    </row>
    <row r="511" spans="1:8" s="139" customFormat="1">
      <c r="A511" s="140" t="s">
        <v>65</v>
      </c>
      <c r="B511" s="141" t="s">
        <v>1722</v>
      </c>
      <c r="C511" s="139" t="s">
        <v>34</v>
      </c>
      <c r="D511" s="139" t="str">
        <f t="shared" si="36"/>
        <v>PANTALON_DAMA_MODELO_MIKO_CON_CIERRE_NEGRO</v>
      </c>
      <c r="E511" s="139" t="s">
        <v>1726</v>
      </c>
      <c r="F511" s="139" t="s">
        <v>1730</v>
      </c>
      <c r="G511" t="str">
        <f t="shared" si="35"/>
        <v>2591NEG</v>
      </c>
      <c r="H511" t="s">
        <v>1717</v>
      </c>
    </row>
    <row r="512" spans="1:8">
      <c r="A512" s="132" t="s">
        <v>65</v>
      </c>
      <c r="B512" s="135" t="s">
        <v>1530</v>
      </c>
      <c r="C512" t="s">
        <v>31</v>
      </c>
      <c r="D512" t="str">
        <f t="shared" ref="D512" si="38">CONCATENATE(A512,"_",B512,"_",C512)</f>
        <v>PANTALON_DAMA_CARGO_COMANDO_MARINO</v>
      </c>
      <c r="E512" t="s">
        <v>1565</v>
      </c>
      <c r="F512" t="s">
        <v>1566</v>
      </c>
      <c r="G512" t="str">
        <f t="shared" si="35"/>
        <v>2140MAR</v>
      </c>
      <c r="H512" t="s">
        <v>1717</v>
      </c>
    </row>
    <row r="513" spans="1:8">
      <c r="A513" s="132" t="s">
        <v>65</v>
      </c>
      <c r="B513" s="135" t="s">
        <v>89</v>
      </c>
      <c r="C513" t="s">
        <v>40</v>
      </c>
      <c r="D513" t="str">
        <f t="shared" si="36"/>
        <v>PANTALON_DAMA_STRETCH_CORTE_RECTO_CAQUI</v>
      </c>
      <c r="E513" t="s">
        <v>145</v>
      </c>
      <c r="F513" t="s">
        <v>362</v>
      </c>
      <c r="G513" t="str">
        <f t="shared" si="35"/>
        <v>0338CAQ</v>
      </c>
      <c r="H513" t="s">
        <v>1793</v>
      </c>
    </row>
    <row r="514" spans="1:8">
      <c r="A514" s="132" t="s">
        <v>65</v>
      </c>
      <c r="B514" s="135" t="s">
        <v>89</v>
      </c>
      <c r="C514" t="s">
        <v>79</v>
      </c>
      <c r="D514" t="str">
        <f t="shared" si="36"/>
        <v>PANTALON_DAMA_STRETCH_CORTE_RECTO_GRIS_OXFORD</v>
      </c>
      <c r="E514" t="s">
        <v>146</v>
      </c>
      <c r="F514" t="s">
        <v>365</v>
      </c>
      <c r="G514" t="str">
        <f t="shared" si="35"/>
        <v>0338GRO</v>
      </c>
      <c r="H514" t="s">
        <v>1793</v>
      </c>
    </row>
    <row r="515" spans="1:8">
      <c r="A515" s="132" t="s">
        <v>65</v>
      </c>
      <c r="B515" s="135" t="s">
        <v>89</v>
      </c>
      <c r="C515" t="s">
        <v>31</v>
      </c>
      <c r="D515" t="str">
        <f t="shared" si="36"/>
        <v>PANTALON_DAMA_STRETCH_CORTE_RECTO_MARINO</v>
      </c>
      <c r="E515" t="s">
        <v>147</v>
      </c>
      <c r="F515" t="s">
        <v>363</v>
      </c>
      <c r="G515" t="str">
        <f t="shared" si="35"/>
        <v>0338MAR</v>
      </c>
      <c r="H515" t="s">
        <v>1793</v>
      </c>
    </row>
    <row r="516" spans="1:8">
      <c r="A516" s="132" t="s">
        <v>65</v>
      </c>
      <c r="B516" s="135" t="s">
        <v>89</v>
      </c>
      <c r="C516" t="s">
        <v>34</v>
      </c>
      <c r="D516" t="str">
        <f t="shared" si="36"/>
        <v>PANTALON_DAMA_STRETCH_CORTE_RECTO_NEGRO</v>
      </c>
      <c r="E516" t="s">
        <v>148</v>
      </c>
      <c r="F516" t="s">
        <v>364</v>
      </c>
      <c r="G516" t="str">
        <f t="shared" si="35"/>
        <v>0338NEG</v>
      </c>
      <c r="H516" t="s">
        <v>1793</v>
      </c>
    </row>
    <row r="517" spans="1:8">
      <c r="A517" s="132" t="s">
        <v>65</v>
      </c>
      <c r="B517" s="135" t="s">
        <v>1708</v>
      </c>
      <c r="C517" t="s">
        <v>28</v>
      </c>
      <c r="D517" t="str">
        <f t="shared" si="36"/>
        <v>PANTALON_DAMA_MEZCLILLA_14_OZ_CON_REFLEJANTE_DUAL_AZUL</v>
      </c>
      <c r="E517" t="s">
        <v>1788</v>
      </c>
      <c r="F517" t="s">
        <v>1789</v>
      </c>
      <c r="G517" t="str">
        <f t="shared" si="35"/>
        <v>2711AZU</v>
      </c>
      <c r="H517" t="s">
        <v>1717</v>
      </c>
    </row>
    <row r="518" spans="1:8">
      <c r="A518" s="132" t="s">
        <v>65</v>
      </c>
      <c r="B518" s="135" t="s">
        <v>1761</v>
      </c>
      <c r="C518" t="s">
        <v>28</v>
      </c>
      <c r="D518" t="str">
        <f t="shared" si="36"/>
        <v>PANTALON_DAMA_MEZCLILLA_STRETCH_HILO_MARINO_AZUL</v>
      </c>
      <c r="E518" t="s">
        <v>1764</v>
      </c>
      <c r="F518" t="s">
        <v>1765</v>
      </c>
      <c r="G518" t="str">
        <f t="shared" si="35"/>
        <v>2612AZU</v>
      </c>
      <c r="H518" t="s">
        <v>1717</v>
      </c>
    </row>
    <row r="519" spans="1:8">
      <c r="G519" t="str">
        <f t="shared" si="35"/>
        <v/>
      </c>
      <c r="H519" t="s">
        <v>1793</v>
      </c>
    </row>
    <row r="520" spans="1:8">
      <c r="G520" t="str">
        <f t="shared" si="35"/>
        <v/>
      </c>
      <c r="H520" t="s">
        <v>1793</v>
      </c>
    </row>
    <row r="521" spans="1:8">
      <c r="G521" t="str">
        <f t="shared" si="35"/>
        <v/>
      </c>
      <c r="H521" t="s">
        <v>1793</v>
      </c>
    </row>
    <row r="522" spans="1:8">
      <c r="A522" s="523" t="s">
        <v>1489</v>
      </c>
      <c r="B522" s="523"/>
      <c r="C522" s="523"/>
      <c r="D522" s="523"/>
      <c r="E522" s="523"/>
      <c r="F522" s="523"/>
      <c r="G522" t="str">
        <f t="shared" si="35"/>
        <v/>
      </c>
      <c r="H522" t="s">
        <v>1793</v>
      </c>
    </row>
    <row r="523" spans="1:8" ht="13.9" customHeight="1">
      <c r="A523" s="131" t="s">
        <v>1402</v>
      </c>
      <c r="B523" s="131" t="s">
        <v>1424</v>
      </c>
      <c r="C523" s="131" t="s">
        <v>1405</v>
      </c>
      <c r="D523" s="131" t="s">
        <v>1404</v>
      </c>
      <c r="E523" s="131" t="s">
        <v>959</v>
      </c>
      <c r="F523" s="131" t="s">
        <v>23</v>
      </c>
      <c r="G523" t="str">
        <f t="shared" si="35"/>
        <v>DIGO</v>
      </c>
      <c r="H523" t="s">
        <v>1793</v>
      </c>
    </row>
    <row r="524" spans="1:8">
      <c r="A524" s="132" t="s">
        <v>27</v>
      </c>
      <c r="B524" s="135" t="s">
        <v>78</v>
      </c>
      <c r="C524" t="s">
        <v>34</v>
      </c>
      <c r="D524" t="str">
        <f t="shared" ref="D524:D536" si="39">CONCATENATE(A524,"_",B524,"_",C524)</f>
        <v>BOTA_BORCEGUI_DIELECTRICA_CON_CASCO_DE_POLIAMIDA_NEGRO</v>
      </c>
      <c r="E524" t="s">
        <v>177</v>
      </c>
      <c r="F524" t="s">
        <v>368</v>
      </c>
      <c r="G524" t="str">
        <f t="shared" si="35"/>
        <v>0061NEG</v>
      </c>
      <c r="H524" t="s">
        <v>1717</v>
      </c>
    </row>
    <row r="525" spans="1:8">
      <c r="A525" s="132" t="s">
        <v>27</v>
      </c>
      <c r="B525" s="135" t="s">
        <v>82</v>
      </c>
      <c r="C525" t="s">
        <v>30</v>
      </c>
      <c r="D525" t="str">
        <f t="shared" si="39"/>
        <v>BOTA_HULE_SIN_CASQUILLO_JARDINERO_BLANCO</v>
      </c>
      <c r="E525" t="s">
        <v>413</v>
      </c>
      <c r="F525" t="s">
        <v>370</v>
      </c>
      <c r="G525" t="str">
        <f t="shared" si="35"/>
        <v>0059BLA</v>
      </c>
      <c r="H525" t="s">
        <v>1793</v>
      </c>
    </row>
    <row r="526" spans="1:8">
      <c r="A526" s="132" t="s">
        <v>27</v>
      </c>
      <c r="B526" s="135" t="s">
        <v>82</v>
      </c>
      <c r="C526" t="s">
        <v>34</v>
      </c>
      <c r="D526" t="str">
        <f t="shared" si="39"/>
        <v>BOTA_HULE_SIN_CASQUILLO_JARDINERO_NEGRO</v>
      </c>
      <c r="E526" t="s">
        <v>414</v>
      </c>
      <c r="F526" t="s">
        <v>371</v>
      </c>
      <c r="G526" t="str">
        <f t="shared" si="35"/>
        <v>0059NEG</v>
      </c>
      <c r="H526" t="s">
        <v>1793</v>
      </c>
    </row>
    <row r="527" spans="1:8">
      <c r="A527" s="132" t="s">
        <v>27</v>
      </c>
      <c r="B527" s="135" t="s">
        <v>1366</v>
      </c>
      <c r="C527" t="s">
        <v>30</v>
      </c>
      <c r="D527" t="str">
        <f t="shared" si="39"/>
        <v>BOTA_IMPERMEABLE_INDUSTRIAL_BLANCO</v>
      </c>
      <c r="E527" t="s">
        <v>1368</v>
      </c>
      <c r="F527" t="s">
        <v>1369</v>
      </c>
      <c r="G527" t="str">
        <f t="shared" si="35"/>
        <v>0058BLA</v>
      </c>
      <c r="H527" t="s">
        <v>1793</v>
      </c>
    </row>
    <row r="528" spans="1:8">
      <c r="A528" s="132" t="s">
        <v>27</v>
      </c>
      <c r="B528" s="135" t="s">
        <v>1366</v>
      </c>
      <c r="C528" t="s">
        <v>34</v>
      </c>
      <c r="D528" t="str">
        <f t="shared" si="39"/>
        <v>BOTA_IMPERMEABLE_INDUSTRIAL_NEGRO</v>
      </c>
      <c r="E528" t="s">
        <v>1367</v>
      </c>
      <c r="F528" t="s">
        <v>1370</v>
      </c>
      <c r="G528" t="str">
        <f t="shared" si="35"/>
        <v>0058NEG</v>
      </c>
      <c r="H528" t="s">
        <v>1793</v>
      </c>
    </row>
    <row r="529" spans="1:8">
      <c r="A529" s="132" t="s">
        <v>27</v>
      </c>
      <c r="B529" s="135" t="s">
        <v>1542</v>
      </c>
      <c r="C529" t="s">
        <v>1543</v>
      </c>
      <c r="D529" t="str">
        <f t="shared" si="39"/>
        <v>BOTA_SEGURIDAD_ULTRA_DURABLE_CON_REFUERZO_CAFÉ</v>
      </c>
      <c r="E529" t="s">
        <v>1544</v>
      </c>
      <c r="F529" t="s">
        <v>1545</v>
      </c>
      <c r="G529" t="str">
        <f t="shared" si="35"/>
        <v>2095CAF</v>
      </c>
      <c r="H529" t="s">
        <v>1793</v>
      </c>
    </row>
    <row r="530" spans="1:8">
      <c r="A530" s="132" t="s">
        <v>27</v>
      </c>
      <c r="B530" s="135" t="s">
        <v>1790</v>
      </c>
      <c r="C530" t="s">
        <v>34</v>
      </c>
      <c r="D530" t="str">
        <f t="shared" si="39"/>
        <v>BOTA_DE_TRABAJO_INDUSTRIAL_PEÑOL_NEGRO</v>
      </c>
      <c r="E530" t="s">
        <v>1743</v>
      </c>
      <c r="F530" t="s">
        <v>1745</v>
      </c>
      <c r="G530" t="str">
        <f t="shared" si="35"/>
        <v>2550NEG</v>
      </c>
      <c r="H530" t="s">
        <v>1717</v>
      </c>
    </row>
    <row r="531" spans="1:8">
      <c r="A531" s="132" t="s">
        <v>27</v>
      </c>
      <c r="B531" s="135" t="s">
        <v>1791</v>
      </c>
      <c r="C531" t="s">
        <v>1543</v>
      </c>
      <c r="D531" t="str">
        <f t="shared" si="39"/>
        <v>BOTA_DE_SEGURIDAD_CON_CASQUILLO_ANDES_CAFÉ</v>
      </c>
      <c r="E531" t="s">
        <v>1744</v>
      </c>
      <c r="F531" t="s">
        <v>1746</v>
      </c>
      <c r="G531" t="str">
        <f t="shared" si="35"/>
        <v>2551CAF</v>
      </c>
      <c r="H531" t="s">
        <v>1717</v>
      </c>
    </row>
    <row r="532" spans="1:8">
      <c r="A532" s="132" t="s">
        <v>972</v>
      </c>
      <c r="B532" s="135" t="s">
        <v>973</v>
      </c>
      <c r="C532" t="s">
        <v>34</v>
      </c>
      <c r="D532" t="str">
        <f t="shared" si="39"/>
        <v>TENIS_SEGURIDAD_NEGRO</v>
      </c>
      <c r="E532" t="s">
        <v>974</v>
      </c>
      <c r="F532" t="s">
        <v>975</v>
      </c>
      <c r="G532" t="str">
        <f t="shared" si="35"/>
        <v>1334NEG</v>
      </c>
      <c r="H532" t="s">
        <v>1717</v>
      </c>
    </row>
    <row r="533" spans="1:8">
      <c r="A533" s="132" t="s">
        <v>508</v>
      </c>
      <c r="B533" s="135" t="s">
        <v>509</v>
      </c>
      <c r="C533" t="s">
        <v>30</v>
      </c>
      <c r="D533" t="str">
        <f t="shared" si="39"/>
        <v>ZAPATO_PARA_CHEF_ECONOMICO_BLANCO</v>
      </c>
      <c r="E533" t="s">
        <v>966</v>
      </c>
      <c r="F533" t="s">
        <v>967</v>
      </c>
      <c r="G533" t="str">
        <f t="shared" si="35"/>
        <v>0896BLA</v>
      </c>
      <c r="H533" t="s">
        <v>1793</v>
      </c>
    </row>
    <row r="534" spans="1:8">
      <c r="A534" s="132" t="s">
        <v>508</v>
      </c>
      <c r="B534" s="135" t="s">
        <v>509</v>
      </c>
      <c r="C534" t="s">
        <v>34</v>
      </c>
      <c r="D534" t="str">
        <f t="shared" si="39"/>
        <v>ZAPATO_PARA_CHEF_ECONOMICO_NEGRO</v>
      </c>
      <c r="E534" t="s">
        <v>727</v>
      </c>
      <c r="F534" t="s">
        <v>728</v>
      </c>
      <c r="G534" t="str">
        <f t="shared" si="35"/>
        <v>0896NEG</v>
      </c>
      <c r="H534" t="s">
        <v>1717</v>
      </c>
    </row>
    <row r="535" spans="1:8">
      <c r="A535" s="132" t="s">
        <v>508</v>
      </c>
      <c r="B535" s="135" t="s">
        <v>47</v>
      </c>
      <c r="C535" t="s">
        <v>30</v>
      </c>
      <c r="D535" t="str">
        <f t="shared" si="39"/>
        <v>ZAPATO_MEDICO_BLANCO</v>
      </c>
      <c r="E535" t="s">
        <v>1604</v>
      </c>
      <c r="F535" t="s">
        <v>1606</v>
      </c>
      <c r="G535" t="str">
        <f t="shared" si="35"/>
        <v>2350BLA</v>
      </c>
      <c r="H535" t="s">
        <v>1793</v>
      </c>
    </row>
    <row r="536" spans="1:8">
      <c r="A536" s="132" t="s">
        <v>508</v>
      </c>
      <c r="B536" s="135" t="s">
        <v>1603</v>
      </c>
      <c r="C536" t="s">
        <v>34</v>
      </c>
      <c r="D536" t="str">
        <f t="shared" si="39"/>
        <v>ZAPATO_DE_TRABAJO_NEGRO</v>
      </c>
      <c r="E536" t="s">
        <v>1605</v>
      </c>
      <c r="F536" t="s">
        <v>1607</v>
      </c>
      <c r="G536" t="str">
        <f t="shared" si="35"/>
        <v>2350NEG</v>
      </c>
      <c r="H536" t="s">
        <v>1793</v>
      </c>
    </row>
  </sheetData>
  <autoFilter ref="A2:H536" xr:uid="{96DDB1B9-13F9-403A-9231-05404C08EA48}"/>
  <sortState xmlns:xlrd2="http://schemas.microsoft.com/office/spreadsheetml/2017/richdata2" ref="A524:F534">
    <sortCondition ref="A524:A534"/>
    <sortCondition ref="B524:B534"/>
    <sortCondition ref="C524:C534"/>
  </sortState>
  <mergeCells count="5">
    <mergeCell ref="A1:F1"/>
    <mergeCell ref="A314:F314"/>
    <mergeCell ref="A345:F345"/>
    <mergeCell ref="A483:F483"/>
    <mergeCell ref="A522:F5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FFAA-7F72-4B03-83E6-CC21CEB900D7}">
  <sheetPr codeName="Hoja8"/>
  <dimension ref="A1:B262"/>
  <sheetViews>
    <sheetView topLeftCell="A174" workbookViewId="0">
      <selection activeCell="B210" sqref="B210"/>
    </sheetView>
  </sheetViews>
  <sheetFormatPr baseColWidth="10" defaultRowHeight="12.75"/>
  <cols>
    <col min="1" max="1" width="35" bestFit="1" customWidth="1"/>
    <col min="2" max="2" width="57.42578125" bestFit="1" customWidth="1"/>
  </cols>
  <sheetData>
    <row r="1" spans="1:2">
      <c r="A1" s="521" t="s">
        <v>1403</v>
      </c>
      <c r="B1" s="521"/>
    </row>
    <row r="2" spans="1:2">
      <c r="A2" s="131" t="s">
        <v>1402</v>
      </c>
      <c r="B2" s="131" t="s">
        <v>1424</v>
      </c>
    </row>
    <row r="3" spans="1:2">
      <c r="A3" t="s">
        <v>72</v>
      </c>
      <c r="B3" s="133" t="s">
        <v>1131</v>
      </c>
    </row>
    <row r="4" spans="1:2">
      <c r="A4" t="s">
        <v>29</v>
      </c>
      <c r="B4" s="133" t="s">
        <v>1669</v>
      </c>
    </row>
    <row r="5" spans="1:2">
      <c r="A5" t="s">
        <v>1223</v>
      </c>
      <c r="B5" s="133" t="s">
        <v>1317</v>
      </c>
    </row>
    <row r="6" spans="1:2">
      <c r="A6" t="s">
        <v>83</v>
      </c>
      <c r="B6" s="133" t="s">
        <v>132</v>
      </c>
    </row>
    <row r="7" spans="1:2">
      <c r="A7" t="s">
        <v>101</v>
      </c>
      <c r="B7" s="133" t="s">
        <v>1614</v>
      </c>
    </row>
    <row r="8" spans="1:2">
      <c r="A8" t="s">
        <v>32</v>
      </c>
      <c r="B8" s="133" t="s">
        <v>1624</v>
      </c>
    </row>
    <row r="9" spans="1:2">
      <c r="A9" t="s">
        <v>86</v>
      </c>
      <c r="B9" s="133" t="s">
        <v>1120</v>
      </c>
    </row>
    <row r="10" spans="1:2">
      <c r="A10" t="s">
        <v>1434</v>
      </c>
      <c r="B10" s="133" t="s">
        <v>130</v>
      </c>
    </row>
    <row r="11" spans="1:2">
      <c r="A11" t="s">
        <v>37</v>
      </c>
      <c r="B11" s="133" t="s">
        <v>131</v>
      </c>
    </row>
    <row r="12" spans="1:2">
      <c r="A12" t="s">
        <v>1638</v>
      </c>
      <c r="B12" s="133" t="s">
        <v>537</v>
      </c>
    </row>
    <row r="13" spans="1:2">
      <c r="A13" t="s">
        <v>553</v>
      </c>
      <c r="B13" s="133" t="s">
        <v>1300</v>
      </c>
    </row>
    <row r="14" spans="1:2">
      <c r="A14" t="s">
        <v>1597</v>
      </c>
      <c r="B14" s="133" t="s">
        <v>1299</v>
      </c>
    </row>
    <row r="15" spans="1:2">
      <c r="A15" t="s">
        <v>102</v>
      </c>
      <c r="B15" t="s">
        <v>1594</v>
      </c>
    </row>
    <row r="16" spans="1:2">
      <c r="A16" t="s">
        <v>61</v>
      </c>
      <c r="B16" s="133" t="s">
        <v>1429</v>
      </c>
    </row>
    <row r="17" spans="1:2">
      <c r="A17" t="s">
        <v>60</v>
      </c>
      <c r="B17" s="133" t="s">
        <v>1716</v>
      </c>
    </row>
    <row r="18" spans="1:2">
      <c r="A18" t="s">
        <v>91</v>
      </c>
      <c r="B18" s="133" t="s">
        <v>1518</v>
      </c>
    </row>
    <row r="19" spans="1:2">
      <c r="A19" t="s">
        <v>49</v>
      </c>
      <c r="B19" s="133" t="s">
        <v>375</v>
      </c>
    </row>
    <row r="20" spans="1:2">
      <c r="A20" t="s">
        <v>1401</v>
      </c>
      <c r="B20" s="133" t="s">
        <v>374</v>
      </c>
    </row>
    <row r="21" spans="1:2">
      <c r="A21" t="s">
        <v>401</v>
      </c>
      <c r="B21" s="133" t="s">
        <v>1333</v>
      </c>
    </row>
    <row r="22" spans="1:2">
      <c r="A22" t="s">
        <v>104</v>
      </c>
      <c r="B22" s="133" t="s">
        <v>1334</v>
      </c>
    </row>
    <row r="23" spans="1:2">
      <c r="A23" t="s">
        <v>107</v>
      </c>
      <c r="B23" s="133" t="s">
        <v>1697</v>
      </c>
    </row>
    <row r="24" spans="1:2">
      <c r="A24" t="s">
        <v>439</v>
      </c>
      <c r="B24" s="133" t="s">
        <v>1698</v>
      </c>
    </row>
    <row r="25" spans="1:2">
      <c r="A25" t="s">
        <v>110</v>
      </c>
      <c r="B25" s="133" t="s">
        <v>1048</v>
      </c>
    </row>
    <row r="26" spans="1:2">
      <c r="A26" t="s">
        <v>95</v>
      </c>
      <c r="B26" s="133" t="s">
        <v>136</v>
      </c>
    </row>
    <row r="27" spans="1:2">
      <c r="A27" t="s">
        <v>97</v>
      </c>
      <c r="B27" s="133" t="s">
        <v>1008</v>
      </c>
    </row>
    <row r="28" spans="1:2">
      <c r="A28" t="s">
        <v>98</v>
      </c>
      <c r="B28" s="133" t="s">
        <v>531</v>
      </c>
    </row>
    <row r="29" spans="1:2">
      <c r="A29" t="s">
        <v>43</v>
      </c>
      <c r="B29" s="133" t="s">
        <v>528</v>
      </c>
    </row>
    <row r="30" spans="1:2">
      <c r="B30" s="133" t="s">
        <v>1408</v>
      </c>
    </row>
    <row r="31" spans="1:2">
      <c r="B31" s="133" t="s">
        <v>1573</v>
      </c>
    </row>
    <row r="32" spans="1:2">
      <c r="B32" s="133" t="s">
        <v>133</v>
      </c>
    </row>
    <row r="33" spans="1:2">
      <c r="B33" s="133" t="s">
        <v>1774</v>
      </c>
    </row>
    <row r="34" spans="1:2">
      <c r="B34" t="s">
        <v>1775</v>
      </c>
    </row>
    <row r="35" spans="1:2">
      <c r="B35" s="133" t="s">
        <v>135</v>
      </c>
    </row>
    <row r="36" spans="1:2">
      <c r="A36" s="133"/>
      <c r="B36" s="133" t="s">
        <v>122</v>
      </c>
    </row>
    <row r="37" spans="1:2">
      <c r="A37" s="133"/>
      <c r="B37" s="133" t="s">
        <v>35</v>
      </c>
    </row>
    <row r="38" spans="1:2">
      <c r="A38" s="133"/>
      <c r="B38" s="133" t="s">
        <v>1388</v>
      </c>
    </row>
    <row r="39" spans="1:2">
      <c r="A39" s="133"/>
      <c r="B39" s="133" t="s">
        <v>1567</v>
      </c>
    </row>
    <row r="40" spans="1:2">
      <c r="A40" s="133"/>
      <c r="B40" s="133" t="s">
        <v>1162</v>
      </c>
    </row>
    <row r="41" spans="1:2">
      <c r="A41" s="133"/>
      <c r="B41" s="133" t="s">
        <v>1383</v>
      </c>
    </row>
    <row r="42" spans="1:2">
      <c r="A42" s="133"/>
      <c r="B42" s="133" t="s">
        <v>1398</v>
      </c>
    </row>
    <row r="43" spans="1:2">
      <c r="B43" s="133" t="s">
        <v>518</v>
      </c>
    </row>
    <row r="44" spans="1:2">
      <c r="B44" s="133" t="s">
        <v>108</v>
      </c>
    </row>
    <row r="45" spans="1:2">
      <c r="B45" s="133" t="s">
        <v>1210</v>
      </c>
    </row>
    <row r="46" spans="1:2">
      <c r="B46" s="133" t="s">
        <v>109</v>
      </c>
    </row>
    <row r="47" spans="1:2">
      <c r="B47" s="133" t="s">
        <v>105</v>
      </c>
    </row>
    <row r="48" spans="1:2">
      <c r="B48" s="133" t="s">
        <v>99</v>
      </c>
    </row>
    <row r="49" spans="2:2">
      <c r="B49" s="133" t="s">
        <v>1409</v>
      </c>
    </row>
    <row r="50" spans="2:2">
      <c r="B50" s="133" t="s">
        <v>1711</v>
      </c>
    </row>
    <row r="51" spans="2:2">
      <c r="B51" s="133" t="s">
        <v>938</v>
      </c>
    </row>
    <row r="52" spans="2:2">
      <c r="B52" s="133" t="s">
        <v>943</v>
      </c>
    </row>
    <row r="53" spans="2:2">
      <c r="B53" s="133" t="s">
        <v>35</v>
      </c>
    </row>
    <row r="54" spans="2:2">
      <c r="B54" s="133" t="s">
        <v>543</v>
      </c>
    </row>
    <row r="55" spans="2:2">
      <c r="B55" s="133" t="s">
        <v>42</v>
      </c>
    </row>
    <row r="56" spans="2:2">
      <c r="B56" s="133" t="s">
        <v>1388</v>
      </c>
    </row>
    <row r="57" spans="2:2">
      <c r="B57" s="133" t="s">
        <v>1205</v>
      </c>
    </row>
    <row r="58" spans="2:2">
      <c r="B58" s="133" t="s">
        <v>991</v>
      </c>
    </row>
    <row r="59" spans="2:2">
      <c r="B59" s="133" t="s">
        <v>1567</v>
      </c>
    </row>
    <row r="60" spans="2:2">
      <c r="B60" s="133" t="s">
        <v>1162</v>
      </c>
    </row>
    <row r="61" spans="2:2">
      <c r="B61" s="133" t="s">
        <v>1383</v>
      </c>
    </row>
    <row r="62" spans="2:2">
      <c r="B62" s="133" t="s">
        <v>1500</v>
      </c>
    </row>
    <row r="63" spans="2:2">
      <c r="B63" s="133" t="s">
        <v>518</v>
      </c>
    </row>
    <row r="64" spans="2:2">
      <c r="B64" s="133" t="s">
        <v>1670</v>
      </c>
    </row>
    <row r="65" spans="1:2">
      <c r="B65" s="133" t="s">
        <v>1128</v>
      </c>
    </row>
    <row r="66" spans="1:2">
      <c r="B66" s="133" t="s">
        <v>123</v>
      </c>
    </row>
    <row r="67" spans="1:2">
      <c r="B67" s="133" t="s">
        <v>124</v>
      </c>
    </row>
    <row r="68" spans="1:2">
      <c r="B68" s="133" t="s">
        <v>650</v>
      </c>
    </row>
    <row r="69" spans="1:2">
      <c r="B69" s="133" t="s">
        <v>568</v>
      </c>
    </row>
    <row r="70" spans="1:2">
      <c r="B70" s="133" t="s">
        <v>567</v>
      </c>
    </row>
    <row r="71" spans="1:2">
      <c r="B71" s="133" t="s">
        <v>562</v>
      </c>
    </row>
    <row r="72" spans="1:2">
      <c r="B72" s="133" t="s">
        <v>633</v>
      </c>
    </row>
    <row r="73" spans="1:2">
      <c r="B73" s="133" t="s">
        <v>117</v>
      </c>
    </row>
    <row r="74" spans="1:2">
      <c r="B74" s="133" t="s">
        <v>118</v>
      </c>
    </row>
    <row r="75" spans="1:2">
      <c r="B75" s="133" t="s">
        <v>1554</v>
      </c>
    </row>
    <row r="76" spans="1:2">
      <c r="A76" s="133"/>
      <c r="B76" s="133" t="s">
        <v>119</v>
      </c>
    </row>
    <row r="77" spans="1:2">
      <c r="A77" s="133"/>
      <c r="B77" s="133" t="s">
        <v>1546</v>
      </c>
    </row>
    <row r="78" spans="1:2">
      <c r="A78" s="133"/>
      <c r="B78" s="133" t="s">
        <v>1794</v>
      </c>
    </row>
    <row r="79" spans="1:2">
      <c r="A79" s="133"/>
      <c r="B79" s="133" t="s">
        <v>111</v>
      </c>
    </row>
    <row r="80" spans="1:2">
      <c r="A80" s="133"/>
      <c r="B80" s="133" t="s">
        <v>980</v>
      </c>
    </row>
    <row r="81" spans="1:2">
      <c r="A81" s="133"/>
      <c r="B81" s="133" t="s">
        <v>1766</v>
      </c>
    </row>
    <row r="82" spans="1:2" ht="13.5" customHeight="1">
      <c r="A82" s="133"/>
      <c r="B82" s="133" t="s">
        <v>1419</v>
      </c>
    </row>
    <row r="83" spans="1:2">
      <c r="B83" s="133" t="s">
        <v>1420</v>
      </c>
    </row>
    <row r="84" spans="1:2">
      <c r="B84" s="133" t="s">
        <v>402</v>
      </c>
    </row>
    <row r="85" spans="1:2">
      <c r="B85" s="133" t="s">
        <v>1213</v>
      </c>
    </row>
    <row r="86" spans="1:2">
      <c r="B86" s="133" t="s">
        <v>1671</v>
      </c>
    </row>
    <row r="87" spans="1:2">
      <c r="B87" s="133" t="s">
        <v>1537</v>
      </c>
    </row>
    <row r="88" spans="1:2">
      <c r="B88" s="133" t="s">
        <v>1672</v>
      </c>
    </row>
    <row r="89" spans="1:2">
      <c r="B89" s="133" t="s">
        <v>59</v>
      </c>
    </row>
    <row r="90" spans="1:2">
      <c r="B90" s="133" t="s">
        <v>1421</v>
      </c>
    </row>
    <row r="91" spans="1:2">
      <c r="B91" s="133" t="s">
        <v>1422</v>
      </c>
    </row>
    <row r="92" spans="1:2">
      <c r="B92" s="133" t="s">
        <v>441</v>
      </c>
    </row>
    <row r="93" spans="1:2">
      <c r="B93" s="133" t="s">
        <v>402</v>
      </c>
    </row>
    <row r="94" spans="1:2">
      <c r="B94" s="133" t="s">
        <v>440</v>
      </c>
    </row>
    <row r="95" spans="1:2">
      <c r="B95" s="133" t="s">
        <v>1365</v>
      </c>
    </row>
    <row r="96" spans="1:2">
      <c r="B96" s="133" t="s">
        <v>128</v>
      </c>
    </row>
    <row r="97" spans="2:2">
      <c r="B97" s="133" t="s">
        <v>977</v>
      </c>
    </row>
    <row r="98" spans="2:2">
      <c r="B98" s="133" t="s">
        <v>126</v>
      </c>
    </row>
    <row r="99" spans="2:2">
      <c r="B99" s="133" t="s">
        <v>1735</v>
      </c>
    </row>
    <row r="100" spans="2:2">
      <c r="B100" s="133" t="s">
        <v>1209</v>
      </c>
    </row>
    <row r="101" spans="2:2">
      <c r="B101" s="133" t="s">
        <v>1600</v>
      </c>
    </row>
    <row r="102" spans="2:2">
      <c r="B102" s="133" t="s">
        <v>374</v>
      </c>
    </row>
    <row r="103" spans="2:2">
      <c r="B103" s="133" t="s">
        <v>137</v>
      </c>
    </row>
    <row r="104" spans="2:2">
      <c r="B104" s="133" t="s">
        <v>56</v>
      </c>
    </row>
    <row r="105" spans="2:2">
      <c r="B105" s="133" t="s">
        <v>1702</v>
      </c>
    </row>
    <row r="106" spans="2:2">
      <c r="B106" s="133" t="s">
        <v>57</v>
      </c>
    </row>
    <row r="107" spans="2:2">
      <c r="B107" s="133" t="s">
        <v>1012</v>
      </c>
    </row>
    <row r="108" spans="2:2">
      <c r="B108" s="133" t="s">
        <v>120</v>
      </c>
    </row>
    <row r="109" spans="2:2">
      <c r="B109" s="133" t="s">
        <v>1501</v>
      </c>
    </row>
    <row r="110" spans="2:2">
      <c r="B110" s="133" t="s">
        <v>495</v>
      </c>
    </row>
    <row r="111" spans="2:2">
      <c r="B111" s="133" t="s">
        <v>116</v>
      </c>
    </row>
    <row r="112" spans="2:2">
      <c r="B112" s="133" t="s">
        <v>1444</v>
      </c>
    </row>
    <row r="113" spans="2:2">
      <c r="B113" s="133" t="s">
        <v>1581</v>
      </c>
    </row>
    <row r="114" spans="2:2">
      <c r="B114" s="133" t="s">
        <v>1580</v>
      </c>
    </row>
    <row r="115" spans="2:2">
      <c r="B115" s="133" t="s">
        <v>1011</v>
      </c>
    </row>
    <row r="116" spans="2:2">
      <c r="B116" s="133" t="s">
        <v>1767</v>
      </c>
    </row>
    <row r="117" spans="2:2">
      <c r="B117" s="133" t="s">
        <v>1003</v>
      </c>
    </row>
    <row r="118" spans="2:2">
      <c r="B118" s="133" t="s">
        <v>1393</v>
      </c>
    </row>
    <row r="119" spans="2:2">
      <c r="B119" s="133" t="s">
        <v>1644</v>
      </c>
    </row>
    <row r="120" spans="2:2">
      <c r="B120" s="133" t="s">
        <v>1208</v>
      </c>
    </row>
    <row r="121" spans="2:2">
      <c r="B121" s="133" t="s">
        <v>121</v>
      </c>
    </row>
    <row r="122" spans="2:2">
      <c r="B122" s="133" t="s">
        <v>532</v>
      </c>
    </row>
    <row r="123" spans="2:2">
      <c r="B123" s="133" t="s">
        <v>1666</v>
      </c>
    </row>
    <row r="124" spans="2:2">
      <c r="B124" s="133" t="s">
        <v>1343</v>
      </c>
    </row>
    <row r="125" spans="2:2">
      <c r="B125" t="s">
        <v>554</v>
      </c>
    </row>
    <row r="126" spans="2:2">
      <c r="B126" s="133" t="s">
        <v>1567</v>
      </c>
    </row>
    <row r="143" spans="1:2">
      <c r="A143" s="521" t="s">
        <v>1446</v>
      </c>
      <c r="B143" s="521"/>
    </row>
    <row r="144" spans="1:2">
      <c r="A144" s="131" t="s">
        <v>1402</v>
      </c>
      <c r="B144" s="131" t="s">
        <v>1424</v>
      </c>
    </row>
    <row r="145" spans="1:2">
      <c r="A145" t="s">
        <v>50</v>
      </c>
      <c r="B145" s="133" t="s">
        <v>1201</v>
      </c>
    </row>
    <row r="146" spans="1:2">
      <c r="B146" s="133" t="s">
        <v>527</v>
      </c>
    </row>
    <row r="147" spans="1:2">
      <c r="B147" s="133" t="s">
        <v>1530</v>
      </c>
    </row>
    <row r="148" spans="1:2">
      <c r="B148" s="133" t="s">
        <v>1151</v>
      </c>
    </row>
    <row r="149" spans="1:2">
      <c r="B149" s="133" t="s">
        <v>59</v>
      </c>
    </row>
    <row r="150" spans="1:2">
      <c r="B150" s="133" t="s">
        <v>44</v>
      </c>
    </row>
    <row r="151" spans="1:2">
      <c r="B151" s="133" t="s">
        <v>1200</v>
      </c>
    </row>
    <row r="152" spans="1:2">
      <c r="B152" s="133" t="s">
        <v>81</v>
      </c>
    </row>
    <row r="153" spans="1:2">
      <c r="B153" s="133" t="s">
        <v>1740</v>
      </c>
    </row>
    <row r="154" spans="1:2">
      <c r="B154" s="133" t="s">
        <v>1447</v>
      </c>
    </row>
    <row r="155" spans="1:2">
      <c r="B155" s="133" t="s">
        <v>1294</v>
      </c>
    </row>
    <row r="156" spans="1:2">
      <c r="B156" s="133" t="s">
        <v>1708</v>
      </c>
    </row>
    <row r="157" spans="1:2">
      <c r="B157" s="133" t="s">
        <v>1336</v>
      </c>
    </row>
    <row r="158" spans="1:2">
      <c r="B158" t="s">
        <v>1761</v>
      </c>
    </row>
    <row r="159" spans="1:2">
      <c r="B159" s="133" t="s">
        <v>1782</v>
      </c>
    </row>
    <row r="160" spans="1:2">
      <c r="B160" s="133" t="s">
        <v>1783</v>
      </c>
    </row>
    <row r="166" spans="1:2">
      <c r="A166" s="522" t="s">
        <v>1455</v>
      </c>
      <c r="B166" s="522"/>
    </row>
    <row r="167" spans="1:2">
      <c r="A167" s="131" t="s">
        <v>1402</v>
      </c>
      <c r="B167" s="131" t="s">
        <v>1424</v>
      </c>
    </row>
    <row r="168" spans="1:2">
      <c r="A168" t="s">
        <v>76</v>
      </c>
      <c r="B168" s="133" t="s">
        <v>1131</v>
      </c>
    </row>
    <row r="169" spans="1:2">
      <c r="A169" t="s">
        <v>63</v>
      </c>
      <c r="B169" s="133" t="s">
        <v>139</v>
      </c>
    </row>
    <row r="170" spans="1:2">
      <c r="A170" t="s">
        <v>1335</v>
      </c>
      <c r="B170" s="133" t="s">
        <v>1669</v>
      </c>
    </row>
    <row r="171" spans="1:2">
      <c r="A171" t="s">
        <v>84</v>
      </c>
      <c r="B171" s="133" t="s">
        <v>1317</v>
      </c>
    </row>
    <row r="172" spans="1:2">
      <c r="A172" t="s">
        <v>1454</v>
      </c>
      <c r="B172" s="133" t="s">
        <v>87</v>
      </c>
    </row>
    <row r="173" spans="1:2">
      <c r="A173" t="s">
        <v>64</v>
      </c>
      <c r="B173" s="133" t="s">
        <v>1121</v>
      </c>
    </row>
    <row r="174" spans="1:2">
      <c r="A174" t="s">
        <v>1641</v>
      </c>
      <c r="B174" s="133" t="s">
        <v>1110</v>
      </c>
    </row>
    <row r="175" spans="1:2">
      <c r="A175" t="s">
        <v>1617</v>
      </c>
      <c r="B175" s="133" t="s">
        <v>1330</v>
      </c>
    </row>
    <row r="176" spans="1:2">
      <c r="A176" t="s">
        <v>1463</v>
      </c>
      <c r="B176" s="133" t="s">
        <v>73</v>
      </c>
    </row>
    <row r="177" spans="1:2">
      <c r="A177" t="s">
        <v>90</v>
      </c>
      <c r="B177" s="133" t="s">
        <v>74</v>
      </c>
    </row>
    <row r="178" spans="1:2">
      <c r="A178" t="s">
        <v>555</v>
      </c>
      <c r="B178" s="133" t="s">
        <v>1614</v>
      </c>
    </row>
    <row r="179" spans="1:2">
      <c r="A179" t="s">
        <v>93</v>
      </c>
      <c r="B179" s="133" t="s">
        <v>1624</v>
      </c>
    </row>
    <row r="180" spans="1:2">
      <c r="A180" t="s">
        <v>94</v>
      </c>
      <c r="B180" s="133" t="s">
        <v>540</v>
      </c>
    </row>
    <row r="181" spans="1:2">
      <c r="A181" t="s">
        <v>1156</v>
      </c>
      <c r="B181" s="133" t="s">
        <v>1529</v>
      </c>
    </row>
    <row r="182" spans="1:2">
      <c r="B182" t="s">
        <v>1037</v>
      </c>
    </row>
    <row r="183" spans="1:2">
      <c r="B183" s="133" t="s">
        <v>1518</v>
      </c>
    </row>
    <row r="184" spans="1:2">
      <c r="B184" s="133" t="s">
        <v>1754</v>
      </c>
    </row>
    <row r="185" spans="1:2">
      <c r="B185" s="133" t="s">
        <v>1333</v>
      </c>
    </row>
    <row r="186" spans="1:2">
      <c r="B186" s="133" t="s">
        <v>1334</v>
      </c>
    </row>
    <row r="187" spans="1:2">
      <c r="B187" s="133" t="s">
        <v>136</v>
      </c>
    </row>
    <row r="188" spans="1:2">
      <c r="B188" s="133" t="s">
        <v>134</v>
      </c>
    </row>
    <row r="189" spans="1:2">
      <c r="B189" s="133" t="s">
        <v>35</v>
      </c>
    </row>
    <row r="190" spans="1:2">
      <c r="B190" s="133" t="s">
        <v>1388</v>
      </c>
    </row>
    <row r="191" spans="1:2">
      <c r="B191" s="133" t="s">
        <v>1567</v>
      </c>
    </row>
    <row r="192" spans="1:2">
      <c r="B192" s="133" t="s">
        <v>1162</v>
      </c>
    </row>
    <row r="193" spans="1:2">
      <c r="B193" s="133" t="s">
        <v>100</v>
      </c>
    </row>
    <row r="194" spans="1:2">
      <c r="B194" s="133" t="s">
        <v>1383</v>
      </c>
    </row>
    <row r="195" spans="1:2">
      <c r="B195" s="133" t="s">
        <v>518</v>
      </c>
    </row>
    <row r="196" spans="1:2">
      <c r="B196" s="133" t="s">
        <v>35</v>
      </c>
    </row>
    <row r="197" spans="1:2">
      <c r="B197" s="133" t="s">
        <v>543</v>
      </c>
    </row>
    <row r="198" spans="1:2">
      <c r="B198" s="133" t="s">
        <v>42</v>
      </c>
    </row>
    <row r="199" spans="1:2">
      <c r="B199" s="133" t="s">
        <v>1388</v>
      </c>
    </row>
    <row r="200" spans="1:2">
      <c r="B200" s="133" t="s">
        <v>991</v>
      </c>
    </row>
    <row r="201" spans="1:2">
      <c r="B201" s="133" t="s">
        <v>1567</v>
      </c>
    </row>
    <row r="202" spans="1:2">
      <c r="B202" s="133" t="s">
        <v>1162</v>
      </c>
    </row>
    <row r="203" spans="1:2">
      <c r="B203" s="133" t="s">
        <v>1383</v>
      </c>
    </row>
    <row r="204" spans="1:2">
      <c r="A204" s="133"/>
      <c r="B204" s="133" t="s">
        <v>518</v>
      </c>
    </row>
    <row r="205" spans="1:2">
      <c r="A205" s="133"/>
      <c r="B205" s="133" t="s">
        <v>1670</v>
      </c>
    </row>
    <row r="206" spans="1:2">
      <c r="A206" s="133"/>
      <c r="B206" s="133" t="s">
        <v>971</v>
      </c>
    </row>
    <row r="207" spans="1:2">
      <c r="B207" s="133" t="s">
        <v>1766</v>
      </c>
    </row>
    <row r="208" spans="1:2">
      <c r="A208" s="133"/>
      <c r="B208" s="133" t="s">
        <v>1358</v>
      </c>
    </row>
    <row r="209" spans="1:2">
      <c r="A209" s="133"/>
      <c r="B209" s="133" t="s">
        <v>1549</v>
      </c>
    </row>
    <row r="210" spans="1:2">
      <c r="A210" s="133"/>
      <c r="B210" s="133" t="s">
        <v>1794</v>
      </c>
    </row>
    <row r="211" spans="1:2">
      <c r="A211" s="133"/>
      <c r="B211" s="133" t="s">
        <v>111</v>
      </c>
    </row>
    <row r="212" spans="1:2">
      <c r="B212" s="133" t="s">
        <v>1444</v>
      </c>
    </row>
    <row r="213" spans="1:2">
      <c r="B213" s="133" t="s">
        <v>56</v>
      </c>
    </row>
    <row r="214" spans="1:2">
      <c r="B214" s="133" t="s">
        <v>57</v>
      </c>
    </row>
    <row r="215" spans="1:2">
      <c r="B215" s="133" t="s">
        <v>1012</v>
      </c>
    </row>
    <row r="216" spans="1:2">
      <c r="B216" s="133" t="s">
        <v>374</v>
      </c>
    </row>
    <row r="217" spans="1:2">
      <c r="B217" s="133" t="s">
        <v>495</v>
      </c>
    </row>
    <row r="218" spans="1:2">
      <c r="B218" s="133" t="s">
        <v>116</v>
      </c>
    </row>
    <row r="219" spans="1:2">
      <c r="B219" s="133" t="s">
        <v>1581</v>
      </c>
    </row>
    <row r="220" spans="1:2">
      <c r="B220" s="133" t="s">
        <v>1011</v>
      </c>
    </row>
    <row r="221" spans="1:2">
      <c r="B221" s="133" t="s">
        <v>114</v>
      </c>
    </row>
    <row r="222" spans="1:2">
      <c r="B222" s="133" t="s">
        <v>115</v>
      </c>
    </row>
    <row r="223" spans="1:2">
      <c r="B223" s="133" t="s">
        <v>1003</v>
      </c>
    </row>
    <row r="224" spans="1:2">
      <c r="B224" s="133" t="s">
        <v>1393</v>
      </c>
    </row>
    <row r="225" spans="1:2">
      <c r="B225" s="133" t="s">
        <v>1644</v>
      </c>
    </row>
    <row r="226" spans="1:2">
      <c r="B226" s="133" t="s">
        <v>1208</v>
      </c>
    </row>
    <row r="227" spans="1:2">
      <c r="B227" s="133" t="s">
        <v>1197</v>
      </c>
    </row>
    <row r="228" spans="1:2">
      <c r="B228" s="133" t="s">
        <v>1157</v>
      </c>
    </row>
    <row r="229" spans="1:2">
      <c r="B229" t="s">
        <v>554</v>
      </c>
    </row>
    <row r="230" spans="1:2">
      <c r="B230" s="133" t="s">
        <v>1567</v>
      </c>
    </row>
    <row r="232" spans="1:2">
      <c r="B232" s="133"/>
    </row>
    <row r="233" spans="1:2">
      <c r="B233" s="133"/>
    </row>
    <row r="234" spans="1:2">
      <c r="B234" s="133"/>
    </row>
    <row r="236" spans="1:2">
      <c r="A236" s="522" t="s">
        <v>1478</v>
      </c>
      <c r="B236" s="522"/>
    </row>
    <row r="237" spans="1:2">
      <c r="A237" s="131" t="s">
        <v>1402</v>
      </c>
      <c r="B237" s="131" t="s">
        <v>1424</v>
      </c>
    </row>
    <row r="238" spans="1:2">
      <c r="A238" t="s">
        <v>65</v>
      </c>
      <c r="B238" s="133" t="s">
        <v>1201</v>
      </c>
    </row>
    <row r="239" spans="1:2">
      <c r="B239" s="133" t="s">
        <v>1202</v>
      </c>
    </row>
    <row r="240" spans="1:2">
      <c r="B240" s="133" t="s">
        <v>1043</v>
      </c>
    </row>
    <row r="241" spans="1:2">
      <c r="B241" s="133" t="s">
        <v>47</v>
      </c>
    </row>
    <row r="242" spans="1:2">
      <c r="B242" s="133" t="s">
        <v>1740</v>
      </c>
    </row>
    <row r="243" spans="1:2">
      <c r="B243" s="133" t="s">
        <v>1447</v>
      </c>
    </row>
    <row r="244" spans="1:2">
      <c r="B244" s="133" t="s">
        <v>1294</v>
      </c>
    </row>
    <row r="245" spans="1:2">
      <c r="B245" s="133" t="s">
        <v>1042</v>
      </c>
    </row>
    <row r="246" spans="1:2">
      <c r="B246" s="133" t="s">
        <v>1336</v>
      </c>
    </row>
    <row r="247" spans="1:2" s="139" customFormat="1">
      <c r="B247" s="139" t="s">
        <v>1722</v>
      </c>
    </row>
    <row r="248" spans="1:2">
      <c r="B248" s="133" t="s">
        <v>1530</v>
      </c>
    </row>
    <row r="249" spans="1:2">
      <c r="B249" s="133" t="s">
        <v>1761</v>
      </c>
    </row>
    <row r="250" spans="1:2">
      <c r="B250" t="s">
        <v>1708</v>
      </c>
    </row>
    <row r="253" spans="1:2">
      <c r="A253" s="523" t="s">
        <v>1489</v>
      </c>
      <c r="B253" s="523"/>
    </row>
    <row r="254" spans="1:2" ht="13.9" customHeight="1">
      <c r="A254" s="131" t="s">
        <v>1402</v>
      </c>
      <c r="B254" s="131" t="s">
        <v>1424</v>
      </c>
    </row>
    <row r="255" spans="1:2">
      <c r="A255" t="s">
        <v>27</v>
      </c>
      <c r="B255" s="133" t="s">
        <v>78</v>
      </c>
    </row>
    <row r="256" spans="1:2">
      <c r="A256" t="s">
        <v>972</v>
      </c>
      <c r="B256" s="133" t="s">
        <v>1542</v>
      </c>
    </row>
    <row r="257" spans="1:2">
      <c r="A257" t="s">
        <v>508</v>
      </c>
      <c r="B257" s="133" t="s">
        <v>1790</v>
      </c>
    </row>
    <row r="258" spans="1:2">
      <c r="B258" s="133" t="s">
        <v>1791</v>
      </c>
    </row>
    <row r="259" spans="1:2">
      <c r="B259" s="133" t="s">
        <v>973</v>
      </c>
    </row>
    <row r="260" spans="1:2">
      <c r="B260" s="133" t="s">
        <v>509</v>
      </c>
    </row>
    <row r="261" spans="1:2">
      <c r="B261" s="133" t="s">
        <v>47</v>
      </c>
    </row>
    <row r="262" spans="1:2">
      <c r="B262" s="133" t="s">
        <v>1603</v>
      </c>
    </row>
  </sheetData>
  <mergeCells count="5">
    <mergeCell ref="A1:B1"/>
    <mergeCell ref="A143:B143"/>
    <mergeCell ref="A166:B166"/>
    <mergeCell ref="A236:B236"/>
    <mergeCell ref="A253:B25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1:I158"/>
  <sheetViews>
    <sheetView workbookViewId="0">
      <selection activeCell="A8" sqref="A8"/>
    </sheetView>
  </sheetViews>
  <sheetFormatPr baseColWidth="10" defaultRowHeight="12.75"/>
  <cols>
    <col min="3" max="3" width="44.7109375" bestFit="1" customWidth="1"/>
    <col min="4" max="4" width="22" customWidth="1"/>
    <col min="5" max="5" width="41.140625" bestFit="1" customWidth="1"/>
    <col min="8" max="8" width="33.42578125" bestFit="1" customWidth="1"/>
    <col min="9" max="9" width="44.7109375" customWidth="1"/>
  </cols>
  <sheetData>
    <row r="1" spans="1:9" ht="14.25" customHeight="1">
      <c r="A1" t="s">
        <v>11</v>
      </c>
      <c r="C1" s="1" t="s">
        <v>593</v>
      </c>
      <c r="E1" s="1" t="s">
        <v>599</v>
      </c>
      <c r="F1" s="1"/>
      <c r="G1" s="1"/>
      <c r="H1" s="1" t="s">
        <v>601</v>
      </c>
      <c r="I1" t="s">
        <v>660</v>
      </c>
    </row>
    <row r="2" spans="1:9" ht="15">
      <c r="A2" t="s">
        <v>12</v>
      </c>
      <c r="C2" s="1" t="s">
        <v>594</v>
      </c>
      <c r="E2" s="1" t="s">
        <v>600</v>
      </c>
      <c r="F2" s="1"/>
      <c r="G2" s="1"/>
      <c r="H2" s="1" t="s">
        <v>602</v>
      </c>
      <c r="I2" t="s">
        <v>659</v>
      </c>
    </row>
    <row r="3" spans="1:9" ht="15">
      <c r="A3" t="s">
        <v>13</v>
      </c>
      <c r="C3" s="1" t="s">
        <v>595</v>
      </c>
      <c r="I3" t="s">
        <v>661</v>
      </c>
    </row>
    <row r="4" spans="1:9" ht="14.25" customHeight="1">
      <c r="A4" t="s">
        <v>10</v>
      </c>
      <c r="C4" s="1" t="s">
        <v>596</v>
      </c>
      <c r="I4" t="s">
        <v>1052</v>
      </c>
    </row>
    <row r="5" spans="1:9" ht="14.25" customHeight="1">
      <c r="A5" t="s">
        <v>14</v>
      </c>
      <c r="C5" s="1" t="s">
        <v>597</v>
      </c>
      <c r="I5" t="s">
        <v>1104</v>
      </c>
    </row>
    <row r="6" spans="1:9" ht="14.25" customHeight="1">
      <c r="A6" t="s">
        <v>15</v>
      </c>
      <c r="C6" s="1" t="s">
        <v>598</v>
      </c>
      <c r="I6" t="s">
        <v>1106</v>
      </c>
    </row>
    <row r="7" spans="1:9" ht="14.25" customHeight="1">
      <c r="A7" t="s">
        <v>1701</v>
      </c>
      <c r="I7" t="s">
        <v>1102</v>
      </c>
    </row>
    <row r="8" spans="1:9" ht="14.25" customHeight="1">
      <c r="A8" t="s">
        <v>636</v>
      </c>
      <c r="I8" t="s">
        <v>1105</v>
      </c>
    </row>
    <row r="9" spans="1:9" ht="14.25" customHeight="1">
      <c r="I9" t="s">
        <v>1103</v>
      </c>
    </row>
    <row r="10" spans="1:9" ht="14.25" customHeight="1">
      <c r="I10" t="s">
        <v>1107</v>
      </c>
    </row>
    <row r="11" spans="1:9">
      <c r="I11" t="s">
        <v>712</v>
      </c>
    </row>
    <row r="12" spans="1:9">
      <c r="I12" t="s">
        <v>1079</v>
      </c>
    </row>
    <row r="13" spans="1:9">
      <c r="I13" t="s">
        <v>1056</v>
      </c>
    </row>
    <row r="14" spans="1:9">
      <c r="I14" t="s">
        <v>662</v>
      </c>
    </row>
    <row r="15" spans="1:9">
      <c r="I15" t="s">
        <v>707</v>
      </c>
    </row>
    <row r="16" spans="1:9">
      <c r="I16" t="s">
        <v>664</v>
      </c>
    </row>
    <row r="17" spans="2:9">
      <c r="I17" t="s">
        <v>1080</v>
      </c>
    </row>
    <row r="18" spans="2:9">
      <c r="I18" t="s">
        <v>1082</v>
      </c>
    </row>
    <row r="19" spans="2:9">
      <c r="I19" t="s">
        <v>665</v>
      </c>
    </row>
    <row r="20" spans="2:9">
      <c r="I20" t="s">
        <v>1087</v>
      </c>
    </row>
    <row r="21" spans="2:9">
      <c r="I21" t="s">
        <v>1084</v>
      </c>
    </row>
    <row r="22" spans="2:9">
      <c r="I22" t="s">
        <v>1088</v>
      </c>
    </row>
    <row r="23" spans="2:9">
      <c r="I23" t="s">
        <v>1086</v>
      </c>
    </row>
    <row r="24" spans="2:9">
      <c r="I24" t="s">
        <v>1085</v>
      </c>
    </row>
    <row r="25" spans="2:9">
      <c r="I25" t="s">
        <v>1081</v>
      </c>
    </row>
    <row r="26" spans="2:9">
      <c r="B26" t="s">
        <v>788</v>
      </c>
      <c r="I26" t="s">
        <v>1083</v>
      </c>
    </row>
    <row r="27" spans="2:9">
      <c r="B27" t="s">
        <v>789</v>
      </c>
      <c r="I27" t="s">
        <v>666</v>
      </c>
    </row>
    <row r="28" spans="2:9">
      <c r="B28" t="s">
        <v>790</v>
      </c>
      <c r="I28" t="s">
        <v>1063</v>
      </c>
    </row>
    <row r="29" spans="2:9">
      <c r="B29" t="s">
        <v>791</v>
      </c>
      <c r="I29" t="s">
        <v>1076</v>
      </c>
    </row>
    <row r="30" spans="2:9">
      <c r="B30" t="s">
        <v>792</v>
      </c>
      <c r="I30" t="s">
        <v>1075</v>
      </c>
    </row>
    <row r="31" spans="2:9">
      <c r="B31" t="s">
        <v>793</v>
      </c>
      <c r="I31" t="s">
        <v>667</v>
      </c>
    </row>
    <row r="32" spans="2:9">
      <c r="B32" t="s">
        <v>794</v>
      </c>
      <c r="I32" t="s">
        <v>1077</v>
      </c>
    </row>
    <row r="33" spans="2:9">
      <c r="B33" t="s">
        <v>795</v>
      </c>
      <c r="I33" t="s">
        <v>668</v>
      </c>
    </row>
    <row r="34" spans="2:9">
      <c r="B34" t="s">
        <v>796</v>
      </c>
      <c r="I34" t="s">
        <v>669</v>
      </c>
    </row>
    <row r="35" spans="2:9">
      <c r="B35" t="s">
        <v>797</v>
      </c>
      <c r="I35" t="s">
        <v>1060</v>
      </c>
    </row>
    <row r="36" spans="2:9">
      <c r="B36" t="s">
        <v>798</v>
      </c>
      <c r="I36" t="s">
        <v>1061</v>
      </c>
    </row>
    <row r="37" spans="2:9">
      <c r="B37" t="s">
        <v>799</v>
      </c>
      <c r="I37" t="s">
        <v>670</v>
      </c>
    </row>
    <row r="38" spans="2:9">
      <c r="B38" t="s">
        <v>800</v>
      </c>
      <c r="I38" t="s">
        <v>1059</v>
      </c>
    </row>
    <row r="39" spans="2:9">
      <c r="B39" t="s">
        <v>801</v>
      </c>
      <c r="I39" t="s">
        <v>1057</v>
      </c>
    </row>
    <row r="40" spans="2:9">
      <c r="B40" t="s">
        <v>802</v>
      </c>
      <c r="I40" t="s">
        <v>1058</v>
      </c>
    </row>
    <row r="41" spans="2:9">
      <c r="B41" t="s">
        <v>803</v>
      </c>
      <c r="I41" t="s">
        <v>1064</v>
      </c>
    </row>
    <row r="42" spans="2:9">
      <c r="B42" t="s">
        <v>804</v>
      </c>
      <c r="I42" t="s">
        <v>1070</v>
      </c>
    </row>
    <row r="43" spans="2:9">
      <c r="B43" t="s">
        <v>805</v>
      </c>
      <c r="I43" t="s">
        <v>1069</v>
      </c>
    </row>
    <row r="44" spans="2:9">
      <c r="B44" t="s">
        <v>806</v>
      </c>
      <c r="I44" t="s">
        <v>1072</v>
      </c>
    </row>
    <row r="45" spans="2:9">
      <c r="B45" t="s">
        <v>807</v>
      </c>
      <c r="I45" t="s">
        <v>1062</v>
      </c>
    </row>
    <row r="46" spans="2:9">
      <c r="B46" t="s">
        <v>808</v>
      </c>
      <c r="I46" t="s">
        <v>1074</v>
      </c>
    </row>
    <row r="47" spans="2:9">
      <c r="B47" t="s">
        <v>809</v>
      </c>
      <c r="I47" t="s">
        <v>1073</v>
      </c>
    </row>
    <row r="48" spans="2:9">
      <c r="B48" t="s">
        <v>810</v>
      </c>
      <c r="I48" t="s">
        <v>1053</v>
      </c>
    </row>
    <row r="49" spans="2:9">
      <c r="B49" t="s">
        <v>811</v>
      </c>
      <c r="I49" t="s">
        <v>1078</v>
      </c>
    </row>
    <row r="50" spans="2:9">
      <c r="B50" t="s">
        <v>812</v>
      </c>
      <c r="I50" t="s">
        <v>671</v>
      </c>
    </row>
    <row r="51" spans="2:9">
      <c r="B51" t="s">
        <v>813</v>
      </c>
      <c r="I51" t="s">
        <v>672</v>
      </c>
    </row>
    <row r="52" spans="2:9">
      <c r="B52" t="s">
        <v>814</v>
      </c>
      <c r="I52" t="s">
        <v>673</v>
      </c>
    </row>
    <row r="53" spans="2:9">
      <c r="B53" t="s">
        <v>815</v>
      </c>
      <c r="I53" t="s">
        <v>674</v>
      </c>
    </row>
    <row r="54" spans="2:9">
      <c r="B54" t="s">
        <v>816</v>
      </c>
      <c r="I54" t="s">
        <v>663</v>
      </c>
    </row>
    <row r="55" spans="2:9">
      <c r="B55" t="s">
        <v>817</v>
      </c>
      <c r="I55" t="s">
        <v>675</v>
      </c>
    </row>
    <row r="56" spans="2:9">
      <c r="B56" t="s">
        <v>818</v>
      </c>
      <c r="I56" t="s">
        <v>708</v>
      </c>
    </row>
    <row r="57" spans="2:9">
      <c r="B57" t="s">
        <v>819</v>
      </c>
      <c r="I57" t="s">
        <v>709</v>
      </c>
    </row>
    <row r="58" spans="2:9">
      <c r="B58" t="s">
        <v>820</v>
      </c>
      <c r="I58" t="s">
        <v>1066</v>
      </c>
    </row>
    <row r="59" spans="2:9">
      <c r="B59" t="s">
        <v>821</v>
      </c>
      <c r="I59" t="s">
        <v>676</v>
      </c>
    </row>
    <row r="60" spans="2:9">
      <c r="B60" t="s">
        <v>822</v>
      </c>
      <c r="I60" t="s">
        <v>677</v>
      </c>
    </row>
    <row r="61" spans="2:9">
      <c r="B61" t="s">
        <v>823</v>
      </c>
      <c r="I61" t="s">
        <v>678</v>
      </c>
    </row>
    <row r="62" spans="2:9">
      <c r="B62" t="s">
        <v>824</v>
      </c>
      <c r="I62" t="s">
        <v>679</v>
      </c>
    </row>
    <row r="63" spans="2:9">
      <c r="B63" t="s">
        <v>825</v>
      </c>
      <c r="I63" t="s">
        <v>1065</v>
      </c>
    </row>
    <row r="64" spans="2:9">
      <c r="B64" t="s">
        <v>826</v>
      </c>
      <c r="I64" t="s">
        <v>680</v>
      </c>
    </row>
    <row r="65" spans="2:9">
      <c r="B65" t="s">
        <v>827</v>
      </c>
      <c r="I65" t="s">
        <v>681</v>
      </c>
    </row>
    <row r="66" spans="2:9">
      <c r="B66" t="s">
        <v>828</v>
      </c>
      <c r="I66" t="s">
        <v>682</v>
      </c>
    </row>
    <row r="67" spans="2:9">
      <c r="B67" t="s">
        <v>829</v>
      </c>
      <c r="I67" t="s">
        <v>682</v>
      </c>
    </row>
    <row r="68" spans="2:9">
      <c r="B68" t="s">
        <v>830</v>
      </c>
      <c r="I68" t="s">
        <v>1067</v>
      </c>
    </row>
    <row r="69" spans="2:9">
      <c r="B69" t="s">
        <v>831</v>
      </c>
      <c r="I69" t="s">
        <v>683</v>
      </c>
    </row>
    <row r="70" spans="2:9">
      <c r="B70" t="s">
        <v>832</v>
      </c>
      <c r="I70" t="s">
        <v>684</v>
      </c>
    </row>
    <row r="71" spans="2:9">
      <c r="B71" t="s">
        <v>833</v>
      </c>
      <c r="I71" t="s">
        <v>1071</v>
      </c>
    </row>
    <row r="72" spans="2:9">
      <c r="B72" t="s">
        <v>834</v>
      </c>
      <c r="I72" t="s">
        <v>685</v>
      </c>
    </row>
    <row r="73" spans="2:9">
      <c r="B73" t="s">
        <v>835</v>
      </c>
      <c r="I73" t="s">
        <v>686</v>
      </c>
    </row>
    <row r="74" spans="2:9">
      <c r="B74" t="s">
        <v>836</v>
      </c>
      <c r="I74" t="s">
        <v>687</v>
      </c>
    </row>
    <row r="75" spans="2:9">
      <c r="B75" t="s">
        <v>837</v>
      </c>
      <c r="I75" t="s">
        <v>714</v>
      </c>
    </row>
    <row r="76" spans="2:9">
      <c r="B76" t="s">
        <v>838</v>
      </c>
      <c r="I76" t="s">
        <v>1055</v>
      </c>
    </row>
    <row r="77" spans="2:9">
      <c r="B77" t="s">
        <v>839</v>
      </c>
      <c r="I77" t="s">
        <v>688</v>
      </c>
    </row>
    <row r="78" spans="2:9">
      <c r="B78" t="s">
        <v>840</v>
      </c>
      <c r="I78" t="s">
        <v>689</v>
      </c>
    </row>
    <row r="79" spans="2:9">
      <c r="B79" t="s">
        <v>841</v>
      </c>
      <c r="I79" t="s">
        <v>1068</v>
      </c>
    </row>
    <row r="80" spans="2:9">
      <c r="B80" t="s">
        <v>842</v>
      </c>
      <c r="I80" t="s">
        <v>690</v>
      </c>
    </row>
    <row r="81" spans="2:9">
      <c r="B81" t="s">
        <v>843</v>
      </c>
      <c r="I81" t="s">
        <v>691</v>
      </c>
    </row>
    <row r="82" spans="2:9">
      <c r="B82" t="s">
        <v>844</v>
      </c>
      <c r="I82" t="s">
        <v>692</v>
      </c>
    </row>
    <row r="83" spans="2:9">
      <c r="B83" t="s">
        <v>845</v>
      </c>
      <c r="I83" t="s">
        <v>693</v>
      </c>
    </row>
    <row r="84" spans="2:9">
      <c r="B84" t="s">
        <v>846</v>
      </c>
      <c r="I84" t="s">
        <v>694</v>
      </c>
    </row>
    <row r="85" spans="2:9">
      <c r="B85" t="s">
        <v>847</v>
      </c>
      <c r="I85" t="s">
        <v>704</v>
      </c>
    </row>
    <row r="86" spans="2:9">
      <c r="B86" t="s">
        <v>848</v>
      </c>
      <c r="I86" t="s">
        <v>703</v>
      </c>
    </row>
    <row r="87" spans="2:9">
      <c r="B87" t="s">
        <v>849</v>
      </c>
      <c r="I87" t="s">
        <v>710</v>
      </c>
    </row>
    <row r="88" spans="2:9">
      <c r="B88" t="s">
        <v>850</v>
      </c>
      <c r="I88" t="s">
        <v>696</v>
      </c>
    </row>
    <row r="89" spans="2:9">
      <c r="B89" t="s">
        <v>851</v>
      </c>
      <c r="I89" t="s">
        <v>705</v>
      </c>
    </row>
    <row r="90" spans="2:9">
      <c r="B90" t="s">
        <v>852</v>
      </c>
      <c r="I90" t="s">
        <v>695</v>
      </c>
    </row>
    <row r="91" spans="2:9">
      <c r="B91" t="s">
        <v>853</v>
      </c>
      <c r="I91" t="s">
        <v>706</v>
      </c>
    </row>
    <row r="92" spans="2:9">
      <c r="B92" t="s">
        <v>854</v>
      </c>
      <c r="I92" t="s">
        <v>697</v>
      </c>
    </row>
    <row r="93" spans="2:9">
      <c r="B93" t="s">
        <v>855</v>
      </c>
      <c r="I93" t="s">
        <v>698</v>
      </c>
    </row>
    <row r="94" spans="2:9">
      <c r="B94" t="s">
        <v>856</v>
      </c>
      <c r="I94" t="s">
        <v>1096</v>
      </c>
    </row>
    <row r="95" spans="2:9">
      <c r="B95" t="s">
        <v>857</v>
      </c>
      <c r="I95" t="s">
        <v>1095</v>
      </c>
    </row>
    <row r="96" spans="2:9">
      <c r="B96" t="s">
        <v>858</v>
      </c>
      <c r="I96" t="s">
        <v>1093</v>
      </c>
    </row>
    <row r="97" spans="2:9">
      <c r="B97" t="s">
        <v>859</v>
      </c>
      <c r="I97" t="s">
        <v>1090</v>
      </c>
    </row>
    <row r="98" spans="2:9">
      <c r="B98" t="s">
        <v>860</v>
      </c>
      <c r="I98" t="s">
        <v>1109</v>
      </c>
    </row>
    <row r="99" spans="2:9">
      <c r="B99" t="s">
        <v>861</v>
      </c>
      <c r="I99" t="s">
        <v>1097</v>
      </c>
    </row>
    <row r="100" spans="2:9">
      <c r="B100" t="s">
        <v>862</v>
      </c>
      <c r="I100" t="s">
        <v>699</v>
      </c>
    </row>
    <row r="101" spans="2:9">
      <c r="B101" t="s">
        <v>863</v>
      </c>
      <c r="I101" t="s">
        <v>1092</v>
      </c>
    </row>
    <row r="102" spans="2:9">
      <c r="B102" t="s">
        <v>864</v>
      </c>
      <c r="I102" t="s">
        <v>1089</v>
      </c>
    </row>
    <row r="103" spans="2:9">
      <c r="B103" t="s">
        <v>865</v>
      </c>
      <c r="I103" t="s">
        <v>713</v>
      </c>
    </row>
    <row r="104" spans="2:9">
      <c r="B104" t="s">
        <v>866</v>
      </c>
      <c r="I104" t="s">
        <v>1100</v>
      </c>
    </row>
    <row r="105" spans="2:9">
      <c r="B105" t="s">
        <v>867</v>
      </c>
      <c r="I105" t="s">
        <v>1091</v>
      </c>
    </row>
    <row r="106" spans="2:9">
      <c r="B106" t="s">
        <v>868</v>
      </c>
      <c r="I106" t="s">
        <v>1051</v>
      </c>
    </row>
    <row r="107" spans="2:9">
      <c r="B107" t="s">
        <v>869</v>
      </c>
      <c r="I107" t="s">
        <v>1108</v>
      </c>
    </row>
    <row r="108" spans="2:9">
      <c r="B108" t="s">
        <v>870</v>
      </c>
      <c r="I108" t="s">
        <v>1101</v>
      </c>
    </row>
    <row r="109" spans="2:9">
      <c r="B109" t="s">
        <v>871</v>
      </c>
      <c r="I109" t="s">
        <v>700</v>
      </c>
    </row>
    <row r="110" spans="2:9">
      <c r="B110" t="s">
        <v>872</v>
      </c>
      <c r="I110" t="s">
        <v>1099</v>
      </c>
    </row>
    <row r="111" spans="2:9">
      <c r="B111" t="s">
        <v>873</v>
      </c>
      <c r="I111" t="s">
        <v>1094</v>
      </c>
    </row>
    <row r="112" spans="2:9">
      <c r="B112" t="s">
        <v>874</v>
      </c>
      <c r="I112" t="s">
        <v>1098</v>
      </c>
    </row>
    <row r="113" spans="2:9">
      <c r="B113" t="s">
        <v>875</v>
      </c>
      <c r="I113" t="s">
        <v>1054</v>
      </c>
    </row>
    <row r="114" spans="2:9">
      <c r="B114" t="s">
        <v>876</v>
      </c>
      <c r="I114" t="s">
        <v>711</v>
      </c>
    </row>
    <row r="115" spans="2:9">
      <c r="B115" t="s">
        <v>877</v>
      </c>
      <c r="I115" t="s">
        <v>701</v>
      </c>
    </row>
    <row r="116" spans="2:9">
      <c r="B116" t="s">
        <v>878</v>
      </c>
      <c r="I116" t="s">
        <v>702</v>
      </c>
    </row>
    <row r="117" spans="2:9">
      <c r="B117" t="s">
        <v>879</v>
      </c>
    </row>
    <row r="118" spans="2:9">
      <c r="B118" t="s">
        <v>880</v>
      </c>
    </row>
    <row r="119" spans="2:9">
      <c r="B119" t="s">
        <v>881</v>
      </c>
    </row>
    <row r="120" spans="2:9">
      <c r="B120" t="s">
        <v>882</v>
      </c>
    </row>
    <row r="121" spans="2:9">
      <c r="B121" t="s">
        <v>883</v>
      </c>
    </row>
    <row r="122" spans="2:9">
      <c r="B122" t="s">
        <v>884</v>
      </c>
    </row>
    <row r="123" spans="2:9">
      <c r="B123" t="s">
        <v>885</v>
      </c>
    </row>
    <row r="124" spans="2:9">
      <c r="B124" t="s">
        <v>886</v>
      </c>
    </row>
    <row r="125" spans="2:9">
      <c r="B125" t="s">
        <v>887</v>
      </c>
    </row>
    <row r="126" spans="2:9">
      <c r="B126" t="s">
        <v>888</v>
      </c>
    </row>
    <row r="127" spans="2:9">
      <c r="B127" t="s">
        <v>889</v>
      </c>
    </row>
    <row r="128" spans="2:9">
      <c r="B128" t="s">
        <v>890</v>
      </c>
    </row>
    <row r="129" spans="2:2">
      <c r="B129" t="s">
        <v>891</v>
      </c>
    </row>
    <row r="130" spans="2:2">
      <c r="B130" t="s">
        <v>892</v>
      </c>
    </row>
    <row r="131" spans="2:2">
      <c r="B131" t="s">
        <v>893</v>
      </c>
    </row>
    <row r="132" spans="2:2">
      <c r="B132" t="s">
        <v>888</v>
      </c>
    </row>
    <row r="133" spans="2:2">
      <c r="B133" t="s">
        <v>894</v>
      </c>
    </row>
    <row r="134" spans="2:2">
      <c r="B134" t="s">
        <v>895</v>
      </c>
    </row>
    <row r="135" spans="2:2">
      <c r="B135" t="s">
        <v>896</v>
      </c>
    </row>
    <row r="136" spans="2:2">
      <c r="B136" t="s">
        <v>897</v>
      </c>
    </row>
    <row r="137" spans="2:2">
      <c r="B137" t="s">
        <v>893</v>
      </c>
    </row>
    <row r="138" spans="2:2">
      <c r="B138" t="s">
        <v>898</v>
      </c>
    </row>
    <row r="139" spans="2:2">
      <c r="B139" t="s">
        <v>899</v>
      </c>
    </row>
    <row r="140" spans="2:2">
      <c r="B140" t="s">
        <v>900</v>
      </c>
    </row>
    <row r="141" spans="2:2">
      <c r="B141" t="s">
        <v>901</v>
      </c>
    </row>
    <row r="142" spans="2:2">
      <c r="B142" t="s">
        <v>902</v>
      </c>
    </row>
    <row r="143" spans="2:2">
      <c r="B143" t="s">
        <v>903</v>
      </c>
    </row>
    <row r="144" spans="2:2">
      <c r="B144" t="s">
        <v>904</v>
      </c>
    </row>
    <row r="145" spans="2:2">
      <c r="B145" t="s">
        <v>905</v>
      </c>
    </row>
    <row r="146" spans="2:2">
      <c r="B146" t="s">
        <v>906</v>
      </c>
    </row>
    <row r="147" spans="2:2">
      <c r="B147" t="s">
        <v>907</v>
      </c>
    </row>
    <row r="148" spans="2:2">
      <c r="B148" t="s">
        <v>908</v>
      </c>
    </row>
    <row r="149" spans="2:2">
      <c r="B149" t="s">
        <v>909</v>
      </c>
    </row>
    <row r="150" spans="2:2">
      <c r="B150" t="s">
        <v>910</v>
      </c>
    </row>
    <row r="151" spans="2:2">
      <c r="B151" t="s">
        <v>911</v>
      </c>
    </row>
    <row r="152" spans="2:2">
      <c r="B152" t="s">
        <v>912</v>
      </c>
    </row>
    <row r="153" spans="2:2">
      <c r="B153" t="s">
        <v>913</v>
      </c>
    </row>
    <row r="154" spans="2:2">
      <c r="B154" t="s">
        <v>914</v>
      </c>
    </row>
    <row r="155" spans="2:2">
      <c r="B155" t="s">
        <v>915</v>
      </c>
    </row>
    <row r="156" spans="2:2">
      <c r="B156" t="s">
        <v>916</v>
      </c>
    </row>
    <row r="157" spans="2:2">
      <c r="B157" t="s">
        <v>917</v>
      </c>
    </row>
    <row r="158" spans="2:2">
      <c r="B158" t="s">
        <v>918</v>
      </c>
    </row>
  </sheetData>
  <sortState xmlns:xlrd2="http://schemas.microsoft.com/office/spreadsheetml/2017/richdata2" ref="I1:I116">
    <sortCondition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291</vt:i4>
      </vt:variant>
    </vt:vector>
  </HeadingPairs>
  <TitlesOfParts>
    <vt:vector size="299" baseType="lpstr">
      <vt:lpstr>PEDIDO</vt:lpstr>
      <vt:lpstr>Regimen</vt:lpstr>
      <vt:lpstr>BORDADOS</vt:lpstr>
      <vt:lpstr>PERSONALIZADO</vt:lpstr>
      <vt:lpstr>CONTROL DE ALMACEN</vt:lpstr>
      <vt:lpstr>Hoja2</vt:lpstr>
      <vt:lpstr>Hoja3</vt:lpstr>
      <vt:lpstr>Hoja1</vt:lpstr>
      <vt:lpstr>BORDADOS!Área_de_impresión</vt:lpstr>
      <vt:lpstr>'CONTROL DE ALMACEN'!Área_de_impresión</vt:lpstr>
      <vt:lpstr>PEDIDO!Área_de_impresión</vt:lpstr>
      <vt:lpstr>PERSONALIZADO!Área_de_impresión</vt:lpstr>
      <vt:lpstr>BATA</vt:lpstr>
      <vt:lpstr>BATA_DAMA</vt:lpstr>
      <vt:lpstr>BATA_DAMA_EJECUTIVA_NUEVO_MODELO</vt:lpstr>
      <vt:lpstr>BATA_DAMA_MANGA_LARGA_ANTI_MANCHAS</vt:lpstr>
      <vt:lpstr>BATA_DAMA_MANGA_LARGA_OPERATIVA</vt:lpstr>
      <vt:lpstr>BATA_EJECUTIVA_NUEVO_MODELO</vt:lpstr>
      <vt:lpstr>BATA_MANGA_LARGA_OPERATIVA</vt:lpstr>
      <vt:lpstr>BLUSA</vt:lpstr>
      <vt:lpstr>BLUSA_CUADROS_BB_CHECKS</vt:lpstr>
      <vt:lpstr>BLUSA_CUADROS_CHESS_MANGA_LARGA</vt:lpstr>
      <vt:lpstr>BLUSA_CUADROS_THAI</vt:lpstr>
      <vt:lpstr>BLUSA_CUELLO_MAO</vt:lpstr>
      <vt:lpstr>BLUSA_DOBLE_FUNCION_MEZCLILLA_4_OZ_NUEVO_MODELO</vt:lpstr>
      <vt:lpstr>BLUSA_EMPRESARIAL_BOTON_CUBIERTO</vt:lpstr>
      <vt:lpstr>BLUSA_LINO_MANGA_CORTA_GLORIA</vt:lpstr>
      <vt:lpstr>BLUSA_MANGA_3.4_COMBINADA_JULIANA</vt:lpstr>
      <vt:lpstr>BLUSA_MANGA_LARGA_DF_PESCADOR</vt:lpstr>
      <vt:lpstr>BLUSA_MANGA_LARGA_ITALIANA</vt:lpstr>
      <vt:lpstr>BLUSA_MANGA_LARGA_POPELINA_STRETCH</vt:lpstr>
      <vt:lpstr>BLUSA_MEZCLILLA_4_OZ</vt:lpstr>
      <vt:lpstr>BLUSA_MIL_RAYAS_GRUESAS</vt:lpstr>
      <vt:lpstr>BLUSA_OXFORD_THAI</vt:lpstr>
      <vt:lpstr>BLUSA_RAYAS_THAI_PREMIUM</vt:lpstr>
      <vt:lpstr>BOTA</vt:lpstr>
      <vt:lpstr>BOTA_BORCEGUI_DIELECTRICA_CON_CASCO_DE_POLIAMIDA</vt:lpstr>
      <vt:lpstr>BOTA_DE_SEGURIDAD_CON_CASQUILLO_ANDES</vt:lpstr>
      <vt:lpstr>BOTA_DE_TRABAJO_INDUSTRIAL_PEÑOL</vt:lpstr>
      <vt:lpstr>BOTA_HULE_SIN_CASQUILLO_JARDINERO</vt:lpstr>
      <vt:lpstr>BOTA_IMPERMEABLE_INDUSTRIAL</vt:lpstr>
      <vt:lpstr>BOTA_SEGURIDAD_ULTRA_DURABLE_CON_REFUERZO</vt:lpstr>
      <vt:lpstr>CAMISA</vt:lpstr>
      <vt:lpstr>CAMISA_CUADROS_CHESS_MANGA_LARGA</vt:lpstr>
      <vt:lpstr>CAMISA_CUELLO_MAO</vt:lpstr>
      <vt:lpstr>CAMISA_DE_SEGURIDAD_OXFORD_THAI</vt:lpstr>
      <vt:lpstr>CAMISA_MANGA_LARGA_CUADROS_THAI</vt:lpstr>
      <vt:lpstr>CAMISA_MANGA_LARGA_DF_PESCADOR</vt:lpstr>
      <vt:lpstr>CAMISA_MANGA_LARGA_ITALIANA</vt:lpstr>
      <vt:lpstr>CAMISA_MANGA_LARGA_MEZCLILLA_4_OZ_NUEVO_MODELO</vt:lpstr>
      <vt:lpstr>CAMISA_MANGA_LARGA_MIL_RAYAS_GRUESAS</vt:lpstr>
      <vt:lpstr>CAMISA_MANGA_LARGA_OXFORD_THAI</vt:lpstr>
      <vt:lpstr>CAMISA_MANGA_LARGA_RAYAS_THAI_PREMIUM</vt:lpstr>
      <vt:lpstr>CAMISA_MEZCLILLA_12_ONZAS_TONO_INDUSTRIAL</vt:lpstr>
      <vt:lpstr>CAMISA_MEZCLILLA_7.5_ONZAS_TONO_INDUSTRIAL</vt:lpstr>
      <vt:lpstr>CAMISA_MEZCLILLA_7.5_OZ_CON_REFLEJANTE_DUAL</vt:lpstr>
      <vt:lpstr>CAMISA_OXFORD_THAI_MANGA_DOBLE_FUNCION</vt:lpstr>
      <vt:lpstr>CAMISETA_CUELLO_REDONDO</vt:lpstr>
      <vt:lpstr>CAMISETA_CUELLO_REDONDO_DAMA</vt:lpstr>
      <vt:lpstr>CAMISETA_CUELLO_REDONDO_DAMA_RECICLADA_MANGA_CORTA</vt:lpstr>
      <vt:lpstr>CAMISETA_CUELLO_REDONDO_DAMA_RECICLADA_MANGA_LARGA</vt:lpstr>
      <vt:lpstr>CAMISETA_CUELLO_REDONDO_MANGA_CORTA</vt:lpstr>
      <vt:lpstr>CAMISETA_CUELLO_REDONDO_MANGA_LARGA</vt:lpstr>
      <vt:lpstr>CAMISETA_CUELLO_REDONDO_RECICLADA_MANGA_CORTA</vt:lpstr>
      <vt:lpstr>CAMISETA_CUELLO_REDONDO_RECICLADA_MANGA_LARGA</vt:lpstr>
      <vt:lpstr>CAMISETA_CUELLO_REDONDO_STRECH_ICE_COOL_TECH_M_C</vt:lpstr>
      <vt:lpstr>CAMISETA_CUELLO_REDONDO_STRECH_ICE_COOL_TECH_M_L</vt:lpstr>
      <vt:lpstr>CAMISOLA</vt:lpstr>
      <vt:lpstr>CAMISOLA_ALTA_VISIBILIDAD_CON_REFLEJANTE</vt:lpstr>
      <vt:lpstr>CAMISOLA_DAMA</vt:lpstr>
      <vt:lpstr>CAMISOLA_DAMA_MANGA_CORTA_CIRCUITO</vt:lpstr>
      <vt:lpstr>CAMISOLA_DAMA_MANGA_LARGA_MINERO_ANTICLORO</vt:lpstr>
      <vt:lpstr>CAMISOLA_ESCUDERIA</vt:lpstr>
      <vt:lpstr>CAMISOLA_IGNIFUGA_825_CERTIFICADA</vt:lpstr>
      <vt:lpstr>CAMISOLA_IGNIFUGA_830_CERTIFICADA</vt:lpstr>
      <vt:lpstr>CAMISOLA_MANGA_CORTA_CIRCUITO</vt:lpstr>
      <vt:lpstr>CAMISOLA_MANGA_CORTA_FLEXIBLE_RIPSTOP</vt:lpstr>
      <vt:lpstr>CAMISOLA_MANGA_CORTA_FORMULA_1</vt:lpstr>
      <vt:lpstr>CAMISOLA_MANGA_CORTA_MODELO_TALLER</vt:lpstr>
      <vt:lpstr>CAMISOLA_MANGA_CORTA_SEGURIDAD</vt:lpstr>
      <vt:lpstr>CAMISOLA_MANGA_LARGA_GRUPO_MEXICO</vt:lpstr>
      <vt:lpstr>CAMISOLA_MANGA_LARGA_INDUSTRIAL_GRUPO_MEXICO_TELA_IGNIFUGA</vt:lpstr>
      <vt:lpstr>CASCO</vt:lpstr>
      <vt:lpstr>CASCO_TIPO_CACHUCHA_CON_MATRACA</vt:lpstr>
      <vt:lpstr>CHALECO</vt:lpstr>
      <vt:lpstr>CHALECO_BOLIVIA</vt:lpstr>
      <vt:lpstr>CHALECO_BUENOS_AIRES</vt:lpstr>
      <vt:lpstr>CHALECO_DAMA</vt:lpstr>
      <vt:lpstr>CHALECO_DAMA_BOLIVIA</vt:lpstr>
      <vt:lpstr>CHALECO_DAMA_BUENOS_AIRES</vt:lpstr>
      <vt:lpstr>CHALECO_DAMA_DUBLIN</vt:lpstr>
      <vt:lpstr>CHALECO_DAMA_ELEGANT</vt:lpstr>
      <vt:lpstr>CHALECO_DAMA_MEDELLIN</vt:lpstr>
      <vt:lpstr>CHALECO_DAMA_OSAKA</vt:lpstr>
      <vt:lpstr>CHALECO_DAMA_TOKIO</vt:lpstr>
      <vt:lpstr>CHALECO_DE_SEGURIDAD</vt:lpstr>
      <vt:lpstr>CHALECO_DE_SEGURIDAD_BRIGADISTA</vt:lpstr>
      <vt:lpstr>CHALECO_DE_SEGURIDAD_MALLA_PREMIUM</vt:lpstr>
      <vt:lpstr>CHALECO_DE_SEGURIDAD_MALLA_Y_REFLEJANTE</vt:lpstr>
      <vt:lpstr>CHALECO_DE_SEGURIDAD_PROFESIONAL</vt:lpstr>
      <vt:lpstr>CHALECO_DUBLIN</vt:lpstr>
      <vt:lpstr>CHALECO_ELEGANT</vt:lpstr>
      <vt:lpstr>CHALECO_INDUSTRIAL</vt:lpstr>
      <vt:lpstr>CHALECO_INDUSTRIAL_FOTOGRAFO</vt:lpstr>
      <vt:lpstr>CHALECO_INDUSTRIAL_FOTOGRAFO_JACKETWIEGHT</vt:lpstr>
      <vt:lpstr>CHALECO_INDUSTRIAL_MAJOR</vt:lpstr>
      <vt:lpstr>CHALECO_INDUSTRIAL_SAFARI</vt:lpstr>
      <vt:lpstr>CHALECO_OSAKA</vt:lpstr>
      <vt:lpstr>CHALECO_POLAR_AFELPADO_UNISEX</vt:lpstr>
      <vt:lpstr>CHALECO_TOKIO</vt:lpstr>
      <vt:lpstr>CHALECO_URUGUAY</vt:lpstr>
      <vt:lpstr>CHAMARRA</vt:lpstr>
      <vt:lpstr>CHAMARRA_ALASKA</vt:lpstr>
      <vt:lpstr>CHAMARRA_BOLIVIA</vt:lpstr>
      <vt:lpstr>CHAMARRA_BOLIVIA_REFLEJANTE</vt:lpstr>
      <vt:lpstr>CHAMARRA_BOLIVIA_SPORT</vt:lpstr>
      <vt:lpstr>CHAMARRA_BUENOS_AIRES</vt:lpstr>
      <vt:lpstr>CHAMARRA_DAMA</vt:lpstr>
      <vt:lpstr>CHAMARRA_DAMA_BAJA_CALIFORNIA</vt:lpstr>
      <vt:lpstr>CHAMARRA_DAMA_BOLIVIA</vt:lpstr>
      <vt:lpstr>CHAMARRA_DAMA_BOLIVIA_REFLEJANTE</vt:lpstr>
      <vt:lpstr>CHAMARRA_DAMA_BOLIVIA_SPORT</vt:lpstr>
      <vt:lpstr>CHAMARRA_DAMA_BUENOS_AIRES</vt:lpstr>
      <vt:lpstr>CHAMARRA_DAMA_DESMONTABLE_EJECUTIVA</vt:lpstr>
      <vt:lpstr>CHAMARRA_DAMA_DUBLIN</vt:lpstr>
      <vt:lpstr>CHAMARRA_DAMA_ELEGANT</vt:lpstr>
      <vt:lpstr>CHAMARRA_DAMA_OSAKA</vt:lpstr>
      <vt:lpstr>CHAMARRA_DAMA_TOKIO</vt:lpstr>
      <vt:lpstr>CHAMARRA_DESMONTABLE_DOBLE_VISTA</vt:lpstr>
      <vt:lpstr>CHAMARRA_DESMONTABLE_EJECUTIVA</vt:lpstr>
      <vt:lpstr>CHAMARRA_DUBLIN</vt:lpstr>
      <vt:lpstr>CHAMARRA_ELEGANT</vt:lpstr>
      <vt:lpstr>CHAMARRA_FERROMEX</vt:lpstr>
      <vt:lpstr>CHAMARRA_MEDELLIN</vt:lpstr>
      <vt:lpstr>CHAMARRA_OSAKA</vt:lpstr>
      <vt:lpstr>CHAMARRA_POLAR_AFELPADA_UNISEX</vt:lpstr>
      <vt:lpstr>CHAMARRA_TOKIO</vt:lpstr>
      <vt:lpstr>CHAQUETA</vt:lpstr>
      <vt:lpstr>CHAQUETA_DAMA</vt:lpstr>
      <vt:lpstr>CHAQUETA_DAMA_DUBLIN</vt:lpstr>
      <vt:lpstr>CHAQUETA_DUBLIN</vt:lpstr>
      <vt:lpstr>CLASIFICACION</vt:lpstr>
      <vt:lpstr>COFIAS</vt:lpstr>
      <vt:lpstr>COFIAS_DRY_FIT_UNISEX</vt:lpstr>
      <vt:lpstr>COFIAS_LA_TEQUILA</vt:lpstr>
      <vt:lpstr>CORBATA</vt:lpstr>
      <vt:lpstr>CORBATA_POLIESTER</vt:lpstr>
      <vt:lpstr>CUBREBOCAS</vt:lpstr>
      <vt:lpstr>CUBREBOCAS_CON_CARETA_TRIPLE_CAPA_CABALLERO</vt:lpstr>
      <vt:lpstr>CUBREBOCAS_DAMA_CON_CARETA_TRIPLE_CAPA</vt:lpstr>
      <vt:lpstr>CUBREBOCAS_DOBLE_CAPA_LAZZAR</vt:lpstr>
      <vt:lpstr>CUBREBOCAS_DOBLE_CAPA_PREMIUM_LAZZAR</vt:lpstr>
      <vt:lpstr>CUBREBOCAS_DOBLE_CAPA_PREMIUM_REPELENTE</vt:lpstr>
      <vt:lpstr>CUBREBOCAS_SENCILLO_LAZZAR</vt:lpstr>
      <vt:lpstr>CUBREBOCAS_SENCILLO_REPELENTE</vt:lpstr>
      <vt:lpstr>CUBREBOCAS_SIN_CARETA_TRIPLE_CAPA_CABALLERO</vt:lpstr>
      <vt:lpstr>CUBREBOCAS_TRIPLE_CAPA_DRY_FIT</vt:lpstr>
      <vt:lpstr>FAJA</vt:lpstr>
      <vt:lpstr>FAJA_REFORZADA</vt:lpstr>
      <vt:lpstr>FAJA_TRIPLE_AJUSTADOR_CON_REFUERZO</vt:lpstr>
      <vt:lpstr>FILIPINA</vt:lpstr>
      <vt:lpstr>FILIPINA_ALABAMA</vt:lpstr>
      <vt:lpstr>FILIPINA_CHEF_EDICION_ESPECIAL_CON_VIVOS</vt:lpstr>
      <vt:lpstr>FILIPINA_DAMA</vt:lpstr>
      <vt:lpstr>FILIPINA_DAMA_AJUSTABLE_BOMBAY</vt:lpstr>
      <vt:lpstr>FILIPINA_DAMA_HOTELERA_CUELLO_MAO</vt:lpstr>
      <vt:lpstr>FILIPINA_DAMA_MEDICA_LAZZAR</vt:lpstr>
      <vt:lpstr>FILIPINA_DAMA_MEDICO_LA</vt:lpstr>
      <vt:lpstr>FILIPINA_DAMA_UNIVERSAL</vt:lpstr>
      <vt:lpstr>FILIPINA_HOTELERA_CUELLO_MAO</vt:lpstr>
      <vt:lpstr>FILIPINA_MEDICA</vt:lpstr>
      <vt:lpstr>FILIPINA_MEDICA_LA</vt:lpstr>
      <vt:lpstr>FILIPINA_MEDICA_LAZZAR</vt:lpstr>
      <vt:lpstr>FILIPINA_UNIVERSAL</vt:lpstr>
      <vt:lpstr>FILIPINA_VERONICA</vt:lpstr>
      <vt:lpstr>GOGLES</vt:lpstr>
      <vt:lpstr>GORRA</vt:lpstr>
      <vt:lpstr>GORRA_CAZADOR</vt:lpstr>
      <vt:lpstr>GORRA_GABARDINA</vt:lpstr>
      <vt:lpstr>GORRA_GOLF</vt:lpstr>
      <vt:lpstr>GORRA_LEGIONARIO</vt:lpstr>
      <vt:lpstr>GORRA_REFLEJANTE</vt:lpstr>
      <vt:lpstr>GORRO</vt:lpstr>
      <vt:lpstr>GORRO_CHEF</vt:lpstr>
      <vt:lpstr>GUANTES</vt:lpstr>
      <vt:lpstr>GUAYABERA</vt:lpstr>
      <vt:lpstr>GUAYABERA_DAMA</vt:lpstr>
      <vt:lpstr>GUAYABERA_DAMA_PREMIUM_MANTA_100_ALGODON</vt:lpstr>
      <vt:lpstr>GUAYABERA_PREMIUM_MANTA_100_ALGODON</vt:lpstr>
      <vt:lpstr>IMPERMEABLE</vt:lpstr>
      <vt:lpstr>IMPERMEABLE_2_PIEZAS</vt:lpstr>
      <vt:lpstr>IMPERMEABLE_GABARDINA</vt:lpstr>
      <vt:lpstr>IMPERMEABLE_MOTOCICLISTA</vt:lpstr>
      <vt:lpstr>IMPERMEABLE_TIPO_PONCHO</vt:lpstr>
      <vt:lpstr>MANDIL</vt:lpstr>
      <vt:lpstr>MANDIL_4_VISTAS</vt:lpstr>
      <vt:lpstr>MANDIL_AJUSTABLE</vt:lpstr>
      <vt:lpstr>MANDIL_CUELLO_V</vt:lpstr>
      <vt:lpstr>MANDIL_LARGO</vt:lpstr>
      <vt:lpstr>MANDIL_LARGO_MEZCLILLA_COMBINADO</vt:lpstr>
      <vt:lpstr>MANDIL_MEDIO_TERGAL</vt:lpstr>
      <vt:lpstr>MANDIL_PARRILLERO</vt:lpstr>
      <vt:lpstr>OVEROL</vt:lpstr>
      <vt:lpstr>OVEROL_COREA</vt:lpstr>
      <vt:lpstr>OVEROL_IGNIFUGO</vt:lpstr>
      <vt:lpstr>OVEROL_MANGA_LARGA</vt:lpstr>
      <vt:lpstr>OVEROL_MANGA_LARGA_ANTICLORO</vt:lpstr>
      <vt:lpstr>OVEROL_MANGA_LARGA_PEMEX</vt:lpstr>
      <vt:lpstr>OVEROL_SIN_MANGAS_GABARDINA</vt:lpstr>
      <vt:lpstr>PANTALON</vt:lpstr>
      <vt:lpstr>PANTALON_CARGO</vt:lpstr>
      <vt:lpstr>PANTALON_CARGO_COMANDO</vt:lpstr>
      <vt:lpstr>PANTALON_CARGO_MEZCLILLA</vt:lpstr>
      <vt:lpstr>PANTALON_CHEF</vt:lpstr>
      <vt:lpstr>PANTALON_COCINERO_FRESCO</vt:lpstr>
      <vt:lpstr>PANTALON_DAMA</vt:lpstr>
      <vt:lpstr>PANTALON_DAMA_CARGO</vt:lpstr>
      <vt:lpstr>PANTALON_DAMA_CARGO_COMANDO</vt:lpstr>
      <vt:lpstr>PANTALON_DAMA_EMPRESARIAL</vt:lpstr>
      <vt:lpstr>PANTALON_DAMA_INDUSTRIAL_MEZCLILLA</vt:lpstr>
      <vt:lpstr>PANTALON_DAMA_INDUSTRIAL_MEZCLILLA_NUEVO_MODELO</vt:lpstr>
      <vt:lpstr>PANTALON_DAMA_MEDICO</vt:lpstr>
      <vt:lpstr>PANTALON_DAMA_MEDICO_LICRA</vt:lpstr>
      <vt:lpstr>PANTALON_DAMA_MEDICO_NUEVO_MODELO</vt:lpstr>
      <vt:lpstr>PANTALON_DAMA_MEZCLILLA_14_OZ_CON_REFLEJANTE_DUAL</vt:lpstr>
      <vt:lpstr>PANTALON_DAMA_MEZCLILLA_STRETCH_HILO_DORADO</vt:lpstr>
      <vt:lpstr>PANTALON_DAMA_MEZCLILLA_STRETCH_HILO_MARINO</vt:lpstr>
      <vt:lpstr>PANTALON_DAMA_MEZCLILLA_STRETCH_NUEVO_MODELO</vt:lpstr>
      <vt:lpstr>PANTALON_DAMA_MODELO_MIKO</vt:lpstr>
      <vt:lpstr>PANTALON_DAMA_MODELO_MIKO_CON_CIERRE</vt:lpstr>
      <vt:lpstr>PANTALON_DAMA_STRETCH_CORTE_RECTO</vt:lpstr>
      <vt:lpstr>PANTALON_IGNIFUGA</vt:lpstr>
      <vt:lpstr>PANTALON_IGNUFUGO_825_CERTIFICADO</vt:lpstr>
      <vt:lpstr>PANTALON_IGNUFUGO_830_CERTIFICADO</vt:lpstr>
      <vt:lpstr>PANTALON_INDUSTRIAL</vt:lpstr>
      <vt:lpstr>PANTALON_INDUSTRIAL_MEZCLILLA</vt:lpstr>
      <vt:lpstr>PANTALON_MEDICO_LICRA</vt:lpstr>
      <vt:lpstr>PANTALON_MEDICO_NUEVO_MODELO</vt:lpstr>
      <vt:lpstr>PANTALON_MEZCLILLA_14_OZ_CON_REFLEJANTE_DUAL</vt:lpstr>
      <vt:lpstr>PANTALON_MEZCLILLA_STRETCH_HILO_DORADO</vt:lpstr>
      <vt:lpstr>PANTALON_MEZCLILLA_STRETCH_HILO_MARINO</vt:lpstr>
      <vt:lpstr>PANTALON_MODELO_MIKO</vt:lpstr>
      <vt:lpstr>PLAYERA</vt:lpstr>
      <vt:lpstr>PLAYERA_AGRICULTOR_MANGA_LARGA_UNISEX</vt:lpstr>
      <vt:lpstr>PLAYERA_DAMA</vt:lpstr>
      <vt:lpstr>PLAYERA_DAMA_DRY_FIT</vt:lpstr>
      <vt:lpstr>PLAYERA_DAMA_DRY_FIT_PREMIUM</vt:lpstr>
      <vt:lpstr>PLAYERA_DAMA_GOLF_DRY_FIT</vt:lpstr>
      <vt:lpstr>PLAYERA_DAMA_MANGA_LARGA</vt:lpstr>
      <vt:lpstr>PLAYERA_DAMA_PERFORMANCE</vt:lpstr>
      <vt:lpstr>PLAYERA_DAMA_PLASCENCIA</vt:lpstr>
      <vt:lpstr>PLAYERA_DAMA_POLO_MANGA_CORTA_MICROPIQUE</vt:lpstr>
      <vt:lpstr>PLAYERA_DAMA_SLIM_FIT_VISCOSA</vt:lpstr>
      <vt:lpstr>PLAYERA_DAMA_USA_DRY_FIT</vt:lpstr>
      <vt:lpstr>PLAYERA_DAMA_W500</vt:lpstr>
      <vt:lpstr>PLAYERA_DAMA_W506</vt:lpstr>
      <vt:lpstr>PLAYERA_DRY_FIT</vt:lpstr>
      <vt:lpstr>PLAYERA_DRY_FIT_PREMIUM</vt:lpstr>
      <vt:lpstr>PLAYERA_DRY_FIT_REFLEJANTE_STRETCH</vt:lpstr>
      <vt:lpstr>PLAYERA_GOLF_DRY_FIT</vt:lpstr>
      <vt:lpstr>PLAYERA_MANGA_LARGA_IGNIFUGA</vt:lpstr>
      <vt:lpstr>PLAYERA_P500</vt:lpstr>
      <vt:lpstr>PLAYERA_P500_MANGA_LARGA</vt:lpstr>
      <vt:lpstr>PLAYERA_PERFORMANCE</vt:lpstr>
      <vt:lpstr>PLAYERA_PLASCENCIA</vt:lpstr>
      <vt:lpstr>PLAYERA_POLO_MANGA_CORTA_MICROPIQUE</vt:lpstr>
      <vt:lpstr>PLAYERA_SLIM_FIT_VISCOSA</vt:lpstr>
      <vt:lpstr>PLAYERA_USA_DRY_FIT</vt:lpstr>
      <vt:lpstr>ROMPEVIENTOS</vt:lpstr>
      <vt:lpstr>ROMPEVIENTOS_DAMA</vt:lpstr>
      <vt:lpstr>ROMPEVIENTOS_DAMA_HALIFAX</vt:lpstr>
      <vt:lpstr>ROMPEVIENTOS_DAMA_MODELO_TOLEDO</vt:lpstr>
      <vt:lpstr>ROMPEVIENTOS_DAMA_MODELO_TOLEDO_CON_GORRO</vt:lpstr>
      <vt:lpstr>ROMPEVIENTOS_DAMA_ORION</vt:lpstr>
      <vt:lpstr>ROMPEVIENTOS_DEPORTIVO</vt:lpstr>
      <vt:lpstr>ROMPEVIENTOS_DEPORTIVO_NUEVO_MODELO</vt:lpstr>
      <vt:lpstr>ROMPEVIENTOS_HALIFAX</vt:lpstr>
      <vt:lpstr>ROMPEVIENTOS_MODELO_TOLEDO</vt:lpstr>
      <vt:lpstr>ROMPEVIENTOS_MODELO_TOLEDO_CON_GORRO</vt:lpstr>
      <vt:lpstr>ROMPEVIENTOS_ORION</vt:lpstr>
      <vt:lpstr>SACO</vt:lpstr>
      <vt:lpstr>SACO_BLAZER</vt:lpstr>
      <vt:lpstr>SACO_DAMA</vt:lpstr>
      <vt:lpstr>SACO_DAMA_BLAZER</vt:lpstr>
      <vt:lpstr>SUDADERA</vt:lpstr>
      <vt:lpstr>SUDADERA_CON_GORRO_Y_CIERRE</vt:lpstr>
      <vt:lpstr>SUDADERA_MODELO_PERFORMANCE</vt:lpstr>
      <vt:lpstr>SUDADERA_RECICLADA</vt:lpstr>
      <vt:lpstr>SUDADERA_UNISEX_BERRYS</vt:lpstr>
      <vt:lpstr>TAPETE_SANITIZANTE_SENCILLO</vt:lpstr>
      <vt:lpstr>TENIS</vt:lpstr>
      <vt:lpstr>TENIS_SEGURIDAD</vt:lpstr>
      <vt:lpstr>VESTIDO</vt:lpstr>
      <vt:lpstr>VESTIDO_MANGA_CORTA_MEZCLILLA_4_OZ</vt:lpstr>
      <vt:lpstr>VESTIDO_MANGA_CORTA_THAI_RAYAS</vt:lpstr>
      <vt:lpstr>ZAPATO</vt:lpstr>
      <vt:lpstr>ZAPATO_DE_TRABAJO</vt:lpstr>
      <vt:lpstr>ZAPATO_MEDICO</vt:lpstr>
      <vt:lpstr>ZAPATO_PARA_CHEF_ECONOMICO</vt:lpstr>
    </vt:vector>
  </TitlesOfParts>
  <Company>LAZZAR MEXICO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LAZZAR MEXICO</dc:creator>
  <cp:lastModifiedBy>MAYER OROZCO</cp:lastModifiedBy>
  <cp:lastPrinted>2020-11-12T20:23:37Z</cp:lastPrinted>
  <dcterms:created xsi:type="dcterms:W3CDTF">2010-11-04T16:13:11Z</dcterms:created>
  <dcterms:modified xsi:type="dcterms:W3CDTF">2026-05-08T21:38:52Z</dcterms:modified>
</cp:coreProperties>
</file>